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705-па_03.04.2026\"/>
    </mc:Choice>
  </mc:AlternateContent>
  <xr:revisionPtr revIDLastSave="0" documentId="13_ncr:1_{92E93486-A714-4F3A-9663-DC9AE6B6E4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ктуал. Плана на утверждение" sheetId="1" r:id="rId1"/>
  </sheets>
  <definedNames>
    <definedName name="_xlnm.Print_Area" localSheetId="0">'Актуал. Плана на утверждение'!$A$3:$O$88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M53" i="1" l="1"/>
  <c r="N53" i="1"/>
  <c r="O53" i="1"/>
  <c r="L53" i="1"/>
  <c r="M47" i="1"/>
  <c r="N47" i="1"/>
  <c r="O47" i="1"/>
  <c r="L47" i="1"/>
  <c r="O40" i="1"/>
  <c r="M37" i="1"/>
  <c r="N37" i="1"/>
  <c r="O37" i="1"/>
  <c r="L37" i="1"/>
  <c r="M34" i="1"/>
  <c r="N34" i="1"/>
  <c r="O34" i="1"/>
  <c r="L34" i="1"/>
  <c r="M27" i="1"/>
  <c r="N27" i="1"/>
  <c r="O27" i="1"/>
  <c r="L27" i="1"/>
  <c r="M24" i="1"/>
  <c r="N24" i="1"/>
  <c r="O24" i="1"/>
  <c r="L24" i="1"/>
  <c r="M17" i="1"/>
  <c r="N17" i="1"/>
  <c r="O17" i="1"/>
  <c r="L17" i="1"/>
  <c r="N43" i="1"/>
  <c r="M43" i="1"/>
  <c r="L43" i="1"/>
  <c r="L40" i="1" s="1"/>
  <c r="O16" i="1" l="1"/>
  <c r="O14" i="1" s="1"/>
  <c r="L16" i="1"/>
  <c r="L14" i="1" s="1"/>
  <c r="K24" i="1"/>
  <c r="K34" i="1"/>
  <c r="K37" i="1"/>
  <c r="K53" i="1"/>
  <c r="K27" i="1"/>
  <c r="K47" i="1"/>
  <c r="K17" i="1"/>
  <c r="K26" i="1"/>
  <c r="N45" i="1" l="1"/>
  <c r="N40" i="1" s="1"/>
  <c r="M45" i="1"/>
  <c r="M40" i="1" s="1"/>
  <c r="M16" i="1" s="1"/>
  <c r="N16" i="1" l="1"/>
  <c r="N14" i="1" s="1"/>
  <c r="K40" i="1"/>
  <c r="K35" i="1"/>
  <c r="K28" i="1"/>
  <c r="M14" i="1" l="1"/>
  <c r="K14" i="1" s="1"/>
  <c r="K16" i="1"/>
  <c r="K69" i="1"/>
  <c r="K68" i="1"/>
  <c r="K67" i="1"/>
  <c r="K66" i="1"/>
  <c r="K64" i="1"/>
  <c r="K62" i="1"/>
  <c r="K61" i="1"/>
  <c r="K60" i="1"/>
  <c r="K59" i="1"/>
  <c r="K58" i="1"/>
  <c r="K57" i="1"/>
  <c r="K56" i="1"/>
  <c r="K55" i="1"/>
  <c r="K51" i="1"/>
  <c r="K50" i="1"/>
  <c r="K49" i="1"/>
  <c r="K48" i="1"/>
  <c r="K46" i="1"/>
  <c r="K45" i="1"/>
  <c r="K44" i="1"/>
  <c r="K43" i="1"/>
  <c r="K42" i="1"/>
  <c r="K41" i="1"/>
  <c r="K39" i="1"/>
  <c r="K38" i="1"/>
  <c r="K36" i="1"/>
  <c r="K33" i="1"/>
  <c r="K32" i="1"/>
  <c r="K31" i="1"/>
  <c r="K30" i="1"/>
  <c r="K29" i="1"/>
  <c r="K25" i="1"/>
  <c r="K19" i="1" l="1"/>
  <c r="K20" i="1"/>
  <c r="K21" i="1"/>
  <c r="K22" i="1"/>
  <c r="K23" i="1"/>
  <c r="K18" i="1"/>
  <c r="H18" i="1" l="1"/>
  <c r="I18" i="1"/>
  <c r="F18" i="1" l="1"/>
  <c r="F64" i="1"/>
  <c r="F61" i="1"/>
  <c r="F60" i="1"/>
  <c r="F57" i="1"/>
  <c r="F43" i="1" l="1"/>
  <c r="F42" i="1"/>
  <c r="F41" i="1"/>
  <c r="F38" i="1"/>
  <c r="F36" i="1"/>
  <c r="F32" i="1"/>
  <c r="F30" i="1"/>
  <c r="F22" i="1"/>
  <c r="F21" i="1"/>
</calcChain>
</file>

<file path=xl/sharedStrings.xml><?xml version="1.0" encoding="utf-8"?>
<sst xmlns="http://schemas.openxmlformats.org/spreadsheetml/2006/main" count="218" uniqueCount="203">
  <si>
    <t>№ п/п</t>
  </si>
  <si>
    <t>Наименование основных мероприятий</t>
  </si>
  <si>
    <t xml:space="preserve">Наименование муниципальных программ, государственных программ Иркутской области и Российской Федерации, внебюджетные источники, через которые планируется финансирование основных мероприятий </t>
  </si>
  <si>
    <t>Объем финансирования мероприятий (руб.)</t>
  </si>
  <si>
    <t>Всего</t>
  </si>
  <si>
    <t>федеральный бюджет</t>
  </si>
  <si>
    <t>областной бюджет</t>
  </si>
  <si>
    <t>местный бюджет</t>
  </si>
  <si>
    <t>собственные средства, благотворительные пожертвования и т.д.</t>
  </si>
  <si>
    <t>Цель стратегии: Повышение уровня и качества жизни населения муниципального образования "город Усолье-Сибирское"</t>
  </si>
  <si>
    <t>Стратегические задача 1: Обеспечение достойных условий жизни</t>
  </si>
  <si>
    <t>Образование</t>
  </si>
  <si>
    <t>Укрепление и модернизация материально-технической базы в образовательных учреждениях</t>
  </si>
  <si>
    <t>Техническое оснащение пищеблоков, прачечных образовательных учреждений</t>
  </si>
  <si>
    <t>Обеспечение доступности объектов образования г.Усолье-Сибирское для нужд инвалидов и маломобильных групп населения</t>
  </si>
  <si>
    <t>Техническое оснащение и ремонт оздоровительного загородного лагеря "Юность" и спортивного лагеря "Смена"</t>
  </si>
  <si>
    <t>Культура</t>
  </si>
  <si>
    <t>Здравоохранение</t>
  </si>
  <si>
    <t xml:space="preserve">Государственная программа Иркутской области "Развитие здравоохранения" </t>
  </si>
  <si>
    <t>3</t>
  </si>
  <si>
    <t xml:space="preserve">Капитальный ремонт здания скорой медицинской помощи, Интернациональная, 6 </t>
  </si>
  <si>
    <t>4</t>
  </si>
  <si>
    <t xml:space="preserve">Выборочный капитальный ремонт поликлиники № 1 , корпус 2, Комсомольский, 54 </t>
  </si>
  <si>
    <t>5</t>
  </si>
  <si>
    <t xml:space="preserve">Капитальный ремонт поликлиники № 2, Ленина 71 </t>
  </si>
  <si>
    <t>6</t>
  </si>
  <si>
    <t xml:space="preserve">Капитальный ремонт стационара № 1, Куйбышева, 4  </t>
  </si>
  <si>
    <t>Жилищное хозяйство - доступное жилье</t>
  </si>
  <si>
    <t>Оказание финансовой поддержки в решении жилищной проблемы молодых семей, признанных в установленном порядке нуждающимися в улучшении жилищных условий</t>
  </si>
  <si>
    <t>Развитие коммунальной инфраструктуры</t>
  </si>
  <si>
    <t xml:space="preserve">Устройство наружного освещения города Усолье-Сибирское </t>
  </si>
  <si>
    <t>Развитие городской среды и благоустройство</t>
  </si>
  <si>
    <t>Ремонт автомобильных дорог общего пользования местного значения</t>
  </si>
  <si>
    <t>Благоустройство дворовых территорий многоквартирных домов</t>
  </si>
  <si>
    <t>Благоустройство территорий общего пользования</t>
  </si>
  <si>
    <t>Охрана окружающей среды</t>
  </si>
  <si>
    <t>Демеркуризация цеха ртутного электролиза ООО "Усольехимпром"</t>
  </si>
  <si>
    <t>Изменение гидрологического режима реки Шелестиха путем перепуска поверхностного стока в подземные водоносные горизонты</t>
  </si>
  <si>
    <t>Стратегические задача 2: Создание возможностей для работы и бизнеса</t>
  </si>
  <si>
    <t>Создание индустриального технопарка "Усолье-Промтех"</t>
  </si>
  <si>
    <t>ООО "УК "Усолье-Промтех"</t>
  </si>
  <si>
    <t>ООО "Тимбер"</t>
  </si>
  <si>
    <t>12 097 000,00**</t>
  </si>
  <si>
    <t xml:space="preserve">ООО "Фабрика мороженого СМК" </t>
  </si>
  <si>
    <t>176 200 000,00**</t>
  </si>
  <si>
    <t>ООО "Усольский металлургический завод"</t>
  </si>
  <si>
    <t>Оснащение медицинским оборудованием ОГБУЗ «Усольская городская больница»</t>
  </si>
  <si>
    <t>Приведение в безопасное состояние территории, на которой в прошлом осуществлялась экономическая деятельность, связанная с производством химических веществ и химических продуктов на территории городского округа г. Усолье-Сибирское"</t>
  </si>
  <si>
    <t>ООО "СмартСинтез"</t>
  </si>
  <si>
    <t>ООО "Усольмаш"</t>
  </si>
  <si>
    <t>ООО "Усольские узоры"</t>
  </si>
  <si>
    <t>ООО "РГ-Восток"</t>
  </si>
  <si>
    <t xml:space="preserve">Строительство резервного подземного водозабора </t>
  </si>
  <si>
    <t>УТВЕРЖДЕН
постановлением администрации города
Усолье-Сибирское
от 20.03.2019 г. № 625 (с изменениями от 20.04.2020 № 775, от 30.04.2021 № 919-па)</t>
  </si>
  <si>
    <t>Обустройство пешеходных  переходов</t>
  </si>
  <si>
    <t>Обустройство пешеходных дорожек</t>
  </si>
  <si>
    <t>Сбор, транспортировка и утилизация (захоронение) ТКО с несанкционировааных мест размещения отходов</t>
  </si>
  <si>
    <t>Благоустройство территорий  общеобразовательных учреждений</t>
  </si>
  <si>
    <t xml:space="preserve">Муниципальная программа города Усолье-Сибирское "Развитие образования"
Государственная программа Иркутской области "Развитие образования" </t>
  </si>
  <si>
    <t xml:space="preserve">Муниципальная программа города Усолье-Сибирское "Развитие образования"
Государственная программа Иркутской области "Социальная поддержка населения" </t>
  </si>
  <si>
    <t xml:space="preserve">Муниципальная программа города Усолье-Сибирское "Развитие образования"
 Муниципальная программа города Усолье-Сибирское "Доступная среда"
</t>
  </si>
  <si>
    <t xml:space="preserve">Подготовка лагерей к летней оздоровительной кампаниии (укрепление материально-технической базы). </t>
  </si>
  <si>
    <t xml:space="preserve">Муниципальная программа города Усолье-Сибирское "Обеспечение населения доступным жильем" Государственная программа Иркутской области "Доступное жилье" </t>
  </si>
  <si>
    <t>Муниципальная программа города Усолье-Сибирское "Развитие жилищно- коммунального хозяйства" 
Государственная программа Иркутской области "Развитие жилищно-коммунального хозяйства Иркутской области"</t>
  </si>
  <si>
    <t xml:space="preserve">Муниципальная программа города Усолье-Сибирское "Развитие жилищно- коммунального хозяйства"
Государственная программа Иркутской области "Реализация государственной политики в сфере строительства, дорожного хозяйства" </t>
  </si>
  <si>
    <t>Муниципальная программа города Усолье-Сибирское "Формирование современной городской среды" 
Государственная программа Иркутской области "Формирование современной городской среды"</t>
  </si>
  <si>
    <t xml:space="preserve">Муниципальная программа города Усолье-Сибирское "Формирование современной городской среды" 
Государственная программа Иркутской области "Формирование современной городской среды" 
</t>
  </si>
  <si>
    <t xml:space="preserve">Федеральная целевая программа "Охрана озера Байкал и социально-экономическое развитие Байкальской природной территории на 2012 - 2020 годы"
 Государственная программа Иркутской области "Охрана окружающей среды" </t>
  </si>
  <si>
    <t xml:space="preserve">Муниципальная программа города Усолье-Сибирское "Охрана окружающей среды"
Государственная программа Иркутской области "Охрана окружающей среды" </t>
  </si>
  <si>
    <t>Проведение мероприятий по расчистке и регулировке русла р. Шелестиха.</t>
  </si>
  <si>
    <t>Федеральный проект "Чистая страна"</t>
  </si>
  <si>
    <t xml:space="preserve">Инвестиционные проекты, направленные на диверсификацию экономики и развитие малого бизнеса
</t>
  </si>
  <si>
    <t xml:space="preserve">Производство дезинфицирующих и антисептических средств </t>
  </si>
  <si>
    <t xml:space="preserve">Организация производства фанеры из древесины лиственных пород </t>
  </si>
  <si>
    <t xml:space="preserve">Строительство завода по производству мороженого </t>
  </si>
  <si>
    <t xml:space="preserve">Строительство мини-завода по производству стальной арматуры </t>
  </si>
  <si>
    <t xml:space="preserve">Опытно-промышленная установка для производства высококачественного чугуна </t>
  </si>
  <si>
    <t xml:space="preserve">Увеличение проектной мощности по производству спецодежды и средств индивидуальной защиты и прочих швейных изделий </t>
  </si>
  <si>
    <t xml:space="preserve">Создание производственно-технического комплекс по обращению с отходами I-II класса опасности </t>
  </si>
  <si>
    <t>Техническое оснащение и ремонт оздоровительного загородного лагеря "Восток"</t>
  </si>
  <si>
    <t xml:space="preserve">Создание завода по производству экструзионного пенополистирола </t>
  </si>
  <si>
    <t>Производство железобетонных изделий</t>
  </si>
  <si>
    <t>ООО "ТН-АНГАРА"</t>
  </si>
  <si>
    <t>ООО "Сибирский бетон"</t>
  </si>
  <si>
    <t>Ремонт автодорожного путепровода, расположенного по адресу: г. Усолье - Сибирское, на 5117 км. станции Усолье - Сибирское (район ул. Бабушкина)</t>
  </si>
  <si>
    <t xml:space="preserve">Муниципальная программа города Усолье-Сибирское "Развитие жилищно- 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</si>
  <si>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ООО "СТП Экология в металлургии"</t>
  </si>
  <si>
    <t xml:space="preserve">Муниципальная программа города Усолье-Сибирское "Развитие культуры и архивного дела"
Государственная программа Иркутской области «Экономическое развитие и инновационная экономика» </t>
  </si>
  <si>
    <t xml:space="preserve">Муниципальная программа города Усолье-Сибирское "Развитие жилищно- 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Государственная программа Иркутской области "Обеспечение комплексных мер противодействия чрезвычайным ситуациям природного и техногенного характера, построение и развитие аппаратно-программного комплекса "Безопасный город" </t>
  </si>
  <si>
    <t xml:space="preserve">Муниципальная программа города Усолье-Сибирское "Развитие жилищно- 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Государственная программа Иркутской области «Экономическое развитие и инновационная экономика» </t>
  </si>
  <si>
    <t xml:space="preserve">Муниципальная программа города Усолье-Сибирское "Охрана окружающей среды"                                            Государственная программа Иркутской области «Охрана окружающей среды» </t>
  </si>
  <si>
    <t>Благоустройство общественной территории по ул. Толбухина, 25а</t>
  </si>
  <si>
    <t>Дробление и перемещение на шламонакопитель для его рекультивации строительных конструкций от демонтажа зданий и сооружений</t>
  </si>
  <si>
    <t>Расширение производственных мощностей участка по ремонту и обслуживанию контейнеров-цистерн</t>
  </si>
  <si>
    <t>ООО "Терминал транс сервис"</t>
  </si>
  <si>
    <t>Создание Дата-центра</t>
  </si>
  <si>
    <t>ООО "Лайт"</t>
  </si>
  <si>
    <t xml:space="preserve">
Муниципальная программа города Усолье-Сибирское "Развитие жилищно- коммунального хозяйства" 
Государственная программа Иркутской области "Развитие жилищно-коммунального хозяйства Иркутской области" </t>
  </si>
  <si>
    <t>Оказана поддержка в решении жилищной проблемы 9-ти молодым семьям, признанным в установленном порядке нуждающимися в улучшении жилищных условий.</t>
  </si>
  <si>
    <t xml:space="preserve">Проектирование автодорожного путепровода </t>
  </si>
  <si>
    <t>МБОУ «Лицей № 1», МБОУ «ООШ № 8»,  МБОУ СОШ № 2,3,5,6,12,15,17, МБОУ "Гимназия 1",МБОУ "Гимназия № 9.</t>
  </si>
  <si>
    <t>Приобретение: средство дезинфицирующее, моющие средства, холодильники, электрическая плита с жарочным/духовым шкафом, электросковорода опрокидывающая, морозильная камера, ванна (моечная), шкаф (для хранения хлеба)</t>
  </si>
  <si>
    <t>МБУДО "ДЮСШ №1", МБДОУ "Детский сад №32", МБДОУ "Детский сад №5", МБДОУ "Детский сад №40", МБДОУ "Детский сад №44", МБОУ "Лицей №1", МБОУ "СОШ №13", МБДОУ "Детский сад №42", МБОУ "СОШ №16"</t>
  </si>
  <si>
    <t>МБУДО "ДЮСШ №1", МБДОУ "Детский сад №31"</t>
  </si>
  <si>
    <t xml:space="preserve">Оснащение МБУК "Усольский историко-краеведческий музей" в рамках проекта "Музей - ожившая история" </t>
  </si>
  <si>
    <t>Косметический ремонт в учебном классе для студентов, комнате приема пищи для работников, кабинете дезинфектора на первом этаже, комнате водителей - гараж.</t>
  </si>
  <si>
    <t>Работы по текущему  ремонту на 1-м, 2-м и 4-м этажах, текущий  ремонт кабинетов: рентген, флюроографии, кабинет пультавой и раздевалка.</t>
  </si>
  <si>
    <t xml:space="preserve">Текущий  ремонт 2-й этаж в гнойно-хирургическом отделении (дополнительный санузел для МГН, душевая), приемное отделение на 1-м этаже (процедурный кабинет, комната приема пищи, санузел, кабинет стоматолога, 2-кабинета первичного осмотра пациентов, регистратура и холл ожидания для пациентов). </t>
  </si>
  <si>
    <t>Оснащение медицинским оборудованием.</t>
  </si>
  <si>
    <t xml:space="preserve">От ул. Ломоносова до ул. Тимирязева, от ул. Российская до ул. Восточная, по ул. Уватова, ул. Желябова, в границах улиц Суворова, Машиностроителей, Энгельса, Матросова, по ул. Дзержинского, ул. Клары Цеткин, ул. Бурлова, пер. Рабочий, ул. Молотовая 80а    </t>
  </si>
  <si>
    <t>пр-т Комсомольский, Луначарского, вдоль гаражного кооператива "Новый" от Р-255 до пр-та Космонавтов, Ленинский</t>
  </si>
  <si>
    <t>ул. Толбухина, 20, 22, 26, 28, 30</t>
  </si>
  <si>
    <t>Вдоль дома № 76 по ул. Молотовая и дома № 89 по ул. Интернациональная, от перекрестка ул. Попова по ул. Жуковского до перекрестка с ул. Энергетиков</t>
  </si>
  <si>
    <t>Демонтаж промышленно-ливневого коллектора</t>
  </si>
  <si>
    <t xml:space="preserve">Выполнение работы по сбору, транспртированию и утилизации (захоронению) ТКО </t>
  </si>
  <si>
    <t>Объем инвестиций в основной капитал - 38,26 млн руб. Создаваемые рабочие места - 20 ед. Мощность проекта: 80 600 флаконов/год.</t>
  </si>
  <si>
    <t>Создание участка синтеза высокоэффективных современных эластомеров и организация на его основе производства флотационных машин и другого обогатительного оборудования с повышенной защищенностью от абразивного износа, коррозии, кавитации</t>
  </si>
  <si>
    <t>Объем инвестиций в основной капитал - 161,661 млн руб. Создаваемые рабочие места - 373 ед. Мощность проекта: 50 камер флотомашин/год.</t>
  </si>
  <si>
    <t xml:space="preserve">Объем инвестиций в основной капитал - 500,0 млн руб. </t>
  </si>
  <si>
    <t>Объем инвестиций в основной капитал - 87,899 млн руб. Создаваемые рабочие места - 80 ед. Мощность проекта: 15 400 м3/год.</t>
  </si>
  <si>
    <t>Объем инвестиций в основной капитал - 243,225 млн руб. Создаваемые рабочие места - 79 ед. Мощность проекта: 7 300 тонн/год.</t>
  </si>
  <si>
    <t>Объем инвестиций в основной капитал - 647,151 млн руб. Создаваемые рабочие места - 100 ед. Мощность проекта: 60 000 тонн изделий/год.</t>
  </si>
  <si>
    <t>Объем инвестиций в основной капитал - 28,977 млн руб. Создаваемые рабочие места - 24 ед. Мощность проекта: чугун гранулированный – 3 900 тонн, минеральный наполнитель - 1 463 тонны, стекло натриевое жидкое -  1 755 тонн, ЖРК-брикет - 11 700 тонн/год.</t>
  </si>
  <si>
    <t>Объем инвестиций в основной капитал -  46,184 млн руб. Создаваемые рабочие места -  37 ед. Мощность проекта: спецодежда летняя - 7 548 изделий/год, спецодежда зимняя - 9 592 изделий/год.</t>
  </si>
  <si>
    <t xml:space="preserve">Объем инвестиций в основной капитал - 15 483,7 млн руб. Создаваемые рабочие места - 681 ед. Мощность проекта: переработка 50 тыс. тонн отходов в год. </t>
  </si>
  <si>
    <t>Объем инвестиций в основной капитал - 383,112 млн руб. Создаваемые рабочие места - 40 ед. Мощность проекта: 120 000 куб. м в год.</t>
  </si>
  <si>
    <t>Объем инвестиций в основной капитал - 30,0 млн руб. Создаваемые рабочие места - 30 ед. Мощность проекта: 1 700 шт в год.</t>
  </si>
  <si>
    <t>Объем инвестиций в основной капитал - 8,334 млн руб. Создаваемые рабочие места - 10 ед. Мощность проекта: 500 ед. шт в год.</t>
  </si>
  <si>
    <t xml:space="preserve">Объем инвестиций в основной капитал - 125,0 млн руб. Создаваемые рабочие места - 16 ед. Мощность проекта:  работа 450-ти ед. серверного оборудования на пиковой мощности при полной рабочей нагрузке. </t>
  </si>
  <si>
    <t>ОТЧЕТ О ХОДЕ РЕАЛИЗАЦИИ ПЛАНА МЕРОПРИЯТИЙ ПО РЕАЛИЗАЦИИ СТРАТЕГИИ</t>
  </si>
  <si>
    <t>СОЦИАЛЬНО-ЭКОНОМИЧЕСКОГО РАЗВИТИЯ МУНИЦИПАЛЬНОГО ОБРАЗОВАНИЯ "ГОРОД УСОЛЬЕ-СИБИРСКОЕ" НА ПЕРИОД ДО 2036 ГОДА</t>
  </si>
  <si>
    <t>ЗА 2025 ГОД</t>
  </si>
  <si>
    <t>Показатели реализации основных мероприятий в соответствии с постанвлением администрации города от от 20.03.2019 г. № 625 (с изменениями от 20.04.2020 № 775, от 30.04.2021 № 919-па, от 06.05.2022 № 987-па, от 27.06.2023 № 1479-па, от 24.12.2024 № 3770-па, от 15.12.2025 № 2332-па)</t>
  </si>
  <si>
    <t>Исполненте реализации основных мероприятий за 2025 год</t>
  </si>
  <si>
    <t>Профинансировано в 2025 году (тыс. руб)</t>
  </si>
  <si>
    <t>собственный средства, благотворительные пожертвования, и т.д.</t>
  </si>
  <si>
    <t>ВСЕГО:</t>
  </si>
  <si>
    <t>Всего по Стратегической задаче 1:</t>
  </si>
  <si>
    <t xml:space="preserve">Подготовка лагерей к летней оздоровительной кампаниии (укрепление материально-технической базы). Отдых и оздоровление не менее 840-ка детей (в каждом лагере по 420 детей).     </t>
  </si>
  <si>
    <t>Муниципальная программа города Усолье-Сибирское "Развитие образования"
Государственная программа Иркутской области "Развитие образования"
Государственная программа Иркутской области «Экономическое развитие и инновационная экономика»</t>
  </si>
  <si>
    <t>Ремонт в физиокабинете на 2-3 этажах, помещение для чистого и грязного белья на 2-м этаже. Текущий  ремонт кабинетов: рентген, флюроографии, кабинет управления и раздевалка. Оборудование дополнительного санузела для пациентов рентгенкабинета.</t>
  </si>
  <si>
    <t>Косметический ремонт женской консультации, Молотовая, 70А</t>
  </si>
  <si>
    <t>Косметический ремонт в актовом зале и в кабинете КТГ 2-го этажа, в 2-х кабинетах №№5,6 приема врачей на 1-м этаже.</t>
  </si>
  <si>
    <t>Переселение граждан из аварийного жилищного фонда, признанного непригодным для проживания</t>
  </si>
  <si>
    <t>Муниципальная программа города Усолье-Сибирское "Обеспечение населения доступным жильем" Государственная программа Иркутской области "Доступное жилье"  Фонд содействия реформированию жилищно-коммунального хозяйства</t>
  </si>
  <si>
    <t>Переселение 152 чел</t>
  </si>
  <si>
    <t>Выполнен косметический ремонт в учебном классе для студентов, комната приема пищи для работников, кабинет дезинфектора на первом этаже. Комната водителей - гараж.</t>
  </si>
  <si>
    <t>Выполнен ремонт в физиокабинете на 2-3 этажах, помещение для чистого и грязного белья на 2-м этаже. Выполнен текущий  ремонт кабинетов: рентген, флюроографии, кабинет управления и раздевалка. Оборудован дополнительный санузел для пациентов рентгенкабинета.</t>
  </si>
  <si>
    <t>Выполнены работы по текущему  ремонту на 1-м, 2-м и 4-м этажах. Выполнен текущий  ремонт кабинетов: рентген, флюроографии, кабинет пультавой и раздевалка.</t>
  </si>
  <si>
    <t>Приобретены машина моюще-дезинфицирующая для обработки гибких эндоскопов Флэкс Эндо -1 с принадлежностями- 1 шт.;Аппарат электрохирургический высокочастотный ЭХВЧ-80-03-" ФОТЕК"-1 шт.;Аппарат флюорографический цифровой ФЦ-"МАКСИМА"- 2шт.;Система ультразвуковая диагностическая медицинская "РуСкан 60" с принадлежностями-2шт.;Уретенореноскоп жесткий-1 шт.;Набор инструментов хирургических механизированных для обработки костных тканей "ААИ",дрель ДР-2А-1 шт.;Кровать медицинская функциональная КМФТ-"МСК" по ТУ 9452-019-52962725-2008, исполнение MEGI Fonda,модель: MEGI Fonda 1)-12 шт.;Электрокардиограф 3-6-12 канальный с регистрацией ЭКГ в ручном и автоматическом режимах ЭК12Т-01-"Р-Д"/260 -1 шт.;Аппарат для УВЧ-терапии переносный УВЧ-30.03-"НанЭМА" с принадлежностями по ТУ 9444-011-34711238-2003)-2 шт.;Экспресс анализатор критических состояний иммунохроматографический портативный Nano-Checker 710 с принадлежностями-2 шт.;Аппарат магнито-ИК-лазерный терапевтический с фоторегистратором и восемью частотами повторения импульсов лазерного излучения "Милта-Ф-8-01"-4 шт.;Аудиометр KBV Porto  с принадлежностями-2 шт.;Машина проявочная автоматическая для листовых радиографических медицинских пленок "ОПТИМАКС-АМИКО"-1 шт.;Дерматом с электроприводом и вращающимся дисковым ножом ДЭ 60-01- 1шт.;Монитор пациента - 4 шт.</t>
  </si>
  <si>
    <t>Приобретение интерактивной панели, витрины, манекена  «Анисим Михалев – основатель Усолья-Сибирского», проектора, световых стендов</t>
  </si>
  <si>
    <t>В рамках реализации инициативных проектов приобретено интерактивная панель, витрины, манекен  «Анисим Михалев – основатель Усолья-Сибирского», проектора, световых стендов</t>
  </si>
  <si>
    <t xml:space="preserve">В рамках реализации нацпроекта "Инфраструктура для жизни" выполнен 3 дорог (2,4 км):
- пр-т Комсомольский от дома № 95 (район пересечения с ул. Р. Люксембург) до пересечения с автомобильной дорогой Р-255 "Красноярск-Иркутск" (Комсомольский (3 этап) - 0,42824 км;
- ул. Луначарского - 1,433 км;
- от дороги Р-255 "Сибирь" до пр-та Космонавтов (вдоль гаражного кооператитва "Новый") - 0,56039 км.
Завершилась  реконструкция автомобильной дороги по пр-ту Ленинский - 0,4 км. </t>
  </si>
  <si>
    <t xml:space="preserve">В рамках реализации нацпроекта "Инфраструктура для жизни" выполнено благоустройство дворовых территорий по ул. Толбухина 20, 22, 26, 28, 30    </t>
  </si>
  <si>
    <t>В рамках реализации нацпроекта "Инфраструктура для жизни" вполнены работы по модернизации пешеходного перехода на автомобильной дороге по ул. Матросова, установка светофорного объекта по ул. Энгельса-Матросова</t>
  </si>
  <si>
    <t>В рамках реализации проектов народных инициатив выполнены работы по устройству пешеходной дорожки вдоль дома № 76 по ул. Молотовая и дома № 89 по ул. Интернациональная, пешеходной дорожки от перекрестка ул. Попова по ул. Жуковского до перекрестка с ул. Энергетиков</t>
  </si>
  <si>
    <t xml:space="preserve">В рамках реализации нацпроекта "Инфраструктура для жизни" выполнено благоустройство общественной территории по ул. Толбухина, 25а.
В рамках реализации проектов народных инициатив и нацпроекта "Туризм и гостеприимство" выполнено благоустройство соляного источника о. Варничный (перголы, обустройство источника, лавки, скульптуры, бинокль)
</t>
  </si>
  <si>
    <t>Комплектование библиотечного фонда МБУК "Усольская городская централизованная библиотечная система</t>
  </si>
  <si>
    <t xml:space="preserve">Муниципальная программа города Усолье-Сибирское "Развитие культуры и архивного дела"
Государственная программа Иркутской области «Развитие культуры» </t>
  </si>
  <si>
    <t>Оснащение библиотечного фонда МБУК "Усольская городская централизованная библиотечная система</t>
  </si>
  <si>
    <t>В рамках реализации проектов народных инициатив выполнены работы по организации уличного освещения в районе ул. Желябова; проход до ж/д перехода (ул. Ломоносова, ул. Тимирязева); от ул. Восточная до ул. Российская; ул. Уватова.
Так же выполнены работы по восстановлению наружного освещения по в границах улиц Суворова, Машиностроителей, Энгельса, Матросова, по ул. Дзержинского.</t>
  </si>
  <si>
    <t>Всего по Стратегической задачи 2:</t>
  </si>
  <si>
    <t>Заключено 20 МК  на приобретение 20  жилых помещений на вторичном рынке для переселения граждан из аварийного фонда на сумму  93 977 914,70 руб.
Заключено 4 Соглашения с собственниками аварийного жилья на выплату возмещения в денежной форме на сумму 17 280 815,00 руб. (выплата произведена в полном объеме).
Фактически расселено до конца 2025 года 101  человек.</t>
  </si>
  <si>
    <t>В рамках реализации субвенции бюджетам городских округов (Обеспечение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организациях) приобретены учебники, спортивное оборудование, оргтехника, демонстрационное оборудование, оргтехника.
Приобретены учебные пособия, а также учебно-методические материалы МБОУ "Лицей №1", МБОУ «ООШ № 8», МБОУ СОШ № 6,15,17.
В рамках реализации инициативных проектов, выдвигаемых для получения финансовой поддержки из бюджета Иркутской области проведено оснащение МБОУ "Гимназия № 9"  - оснащение сцены механическим занавесом, кулисами, задником, экраном, интерактивной трибуной, проектором, плазменными панелями, мебелью, звуковой аппаратурой.</t>
  </si>
  <si>
    <t>Для образовательных учреждений приобретены средства дезинфицирующие, моющие средства, морозильная камера, холодильник, водонагреватель</t>
  </si>
  <si>
    <t>В рамках реализации инициативных проектов/мероприятий перечня народных инициатив,  выдвигаемых для получения финансовой поддержки из бюджета Иркутской области благоустроены территории следующих учреждений:
- Приобретение и установка спортивного оборудования для спортивной площадки (МБУДО "ДЮСШ №1");
-Спортивно-игровая площадка (МБДОУ "Детский сад №5");
-Непоседы-спортивно-игровая площадка для дошколят (МБДОУ "Детский сад №32"); 
- Спортивно-оздоровительный комплекс "МАЛЫШИ-КРЕПЫШИ" (МБДОУ "Детский сад №40"), 
- Правила дорожные знать каждому положено! (МБДОУ "Детский сад №44"),
- Спорт-движение, жизнь, здоровье! (МБОУ "Лицей №1"),
- Радуга здоровья (МБОУ "СОШ №13"),
- Тропа здоровья (МБДОУ "Детский сад №42"), 
- Любимой школе-красивый двор (МБОУ "СОШ №16").</t>
  </si>
  <si>
    <t>Приобретены пандус для обеспечения доступности в МБДОУ "ДС №31"</t>
  </si>
  <si>
    <t>Проведен текущий ремонт в нежилом здании-бани в ЗОЛ "Юность", отремонтирован уличный туалет, заменены оконные блоки в спальных корпусах. Приобретены светильники, ванна моечная , водонагреватель в ЗОЛ "Юность.
В 2025 году отдыхом и оздоровлением было охвачено всего 787 детей, в том числе в ЗОЛ "Юность" - 367, в ЗСЛ "Смена" - 420.</t>
  </si>
  <si>
    <t>Проведен текущий ремонт спального корпуса ЗОЛ "Восток", отремонтированы входные двери. Приобретены электроплита, жарочный шкаф, тумба прикроватная, стол обеденный, скамья, кровать, шкаф, спортивное оборудование.
В 2025 году отдыхом и оздоровлением было охвачено  300 детей</t>
  </si>
  <si>
    <t xml:space="preserve">Мэр города Усолье-Сибирское </t>
  </si>
  <si>
    <t>М.В. Торопкин</t>
  </si>
  <si>
    <t>Выполнены работы по проливу водопропускных труб и русла р. Шелестиха.</t>
  </si>
  <si>
    <t>Выполнен демонтаж внешнего промливневого коллектора №1 (ПЛК-1) в рамках проектной документации "Выполнение работ по проектированию ликвидации накопленного вреда окружающей среде на территории городского округа г. Усолье-Сибирское Иркутской области. Этап 1" (5/2020ЕИ-ОЗС2.2.1.1), что предотвратило поступление поверхностных и грунтовых вод с территории бывшего Усольехимпром</t>
  </si>
  <si>
    <t>Перемещение отходов от несакционированных (стихийных свалок) расположенных на земельных участках входящих в ГРОНВОС в формируемое тело бывшего полигона ТКО для последующей консервации</t>
  </si>
  <si>
    <t>Выполнено дробление и перемещение на шламонакопитель для его рекультивации строительных конструкций от демонтажа зданий и сооружений:
1. Грунт с включениями строительного мусора, загрязнённый ртутью, код по ФККО 9 32 201 11 39 2, хранение - грметичный контейнер для опасных отходов I-II класса (ТПЭ-1000) 4 993 контейнера, 4993т - 3121м3 
2. Демонтированные строительные конструкции надземной части ЦРЭ (бетон, кирпич и пр.), не прошедшие демеркуризацию, код по ФККО 8 12 000 00 00 0 (2), хранение - открытая площадка, 24786 м3
3. Демонтированные металлические конструкции надземной части ЦРЭ, код по ФККО 8 12 000 00 00 0 (2), хранение - открытая площадка, 33,9т
4. Демонтированные строительные конструкции ЦРЭ (бетон, кирпич, стекло и пр.) после демеркуризации,  код по ФККО 8 12 901 01 72 4, хранение - герметичный контейнер для опасных отходов I-II класса (ТПЭ-1000), 442 м3</t>
  </si>
  <si>
    <t>Выполнен косметический ремонт в актовом зале и в кабинете КТГ 2-го этажа, в 2-х кабинетах №№ 5,6 приема врачей на 1-м этаже. Ремонт кровли.</t>
  </si>
  <si>
    <t>Выполнен текущий  ремонт 2-й этаж в гнойно-хирургическом отделении (дополнительный санузел для МГН, душевая), приемное отделение на 1-м этаже (процедурный кабинет, комната приема пищи, санузел, кабинет стоматолога, 2-кабинета первичного осмотра пациентов, регистратура и холл ожидания для пациентов) , оперблок.</t>
  </si>
  <si>
    <t xml:space="preserve">Продолжается реализация инвестиционного проекта в рамках ТОР. </t>
  </si>
  <si>
    <t>Продолжается реализация инвестиционного проекта в рамках ТОР.</t>
  </si>
  <si>
    <t>Продолжается реализация инвестиционного проекта в рамках ТОР. В 2025 году объем инвестиций в основной капитал составил 30,673 млн руб.</t>
  </si>
  <si>
    <t>Проект реализуется. В 2025 году объем инвестиций в основной капитал составил 30,0 млн руб.</t>
  </si>
  <si>
    <t xml:space="preserve">Продолжается реализация инвестиционного проекта в рамках ТОР. Ведутся горячие испытания, настройка оборудования, выпуск опытных партий продукции. В 2025 году объем инвестиций в основной капитал составил 75,231 млн руб. Создано 18 рабочих мест. </t>
  </si>
  <si>
    <t xml:space="preserve">Продолжается реализация инвестиционного проекта в рамках ТОР. В 2025 году объем инвестиций в основной капитал составил 4,167 млн руб. Создано 16 рабочих мест. </t>
  </si>
  <si>
    <t xml:space="preserve">Продолжается реализация инвестиционного проекта в рамках ТОР. В 2025 году объем инвестиций в основной капитал составил 52,184 млн руб. Создано 6 рабочих мест. </t>
  </si>
  <si>
    <t xml:space="preserve">Проект в подготовительной стадии реализации (ведется корректировка проектно-сметной документации).  В 2025 году объем инвестиций в основной капитал составил 0,555 млн руб. </t>
  </si>
  <si>
    <t>Проект в подготовительной стадии реализации. Завершены строительно-монтажные работы в цехе. Ведется проектировка систем отопления и вентиляции. В 2025 году объем инвестиций в основной капитал составил 5,602 млн руб. Создано 8 рабочих мест.</t>
  </si>
  <si>
    <t>В январе 2026 года предприятием направлено в министерство экономического развития и промышленности Иркутской области письмо о расторжении соглашения об осуществлении деятельности на территории опережающего развития «Усолье-Сибирское» в связи с невозможностью дальнейшей реализации проекта.</t>
  </si>
  <si>
    <t xml:space="preserve"> - 203 577,67 тыс. руб. - средства федерального бюджета (40,07%)</t>
  </si>
  <si>
    <t xml:space="preserve"> - 194 427,67 тыс. руб. - средства областного бюджета (38,27%)</t>
  </si>
  <si>
    <t xml:space="preserve"> - 26 181,41 тыс. руб. - средства местного бюджета (5,15%)</t>
  </si>
  <si>
    <t xml:space="preserve"> - 83 846,6 тыс. руб. - иные источники (16,5%)</t>
  </si>
  <si>
    <t>Значительная часть расходов на реализацию Стратегической задачи 1 приходится на мероприятия, финансируемые из федерального бюджета (40,07%) и бюджета Иркутской области (38,27%).</t>
  </si>
  <si>
    <t>Основная доля расходов на реализацию Плана 21,1 % была направлена на развитие жилищно-коммунального хозяйства (переселение граждан из аварийного фонда), 16,6 % на здравоохранение (текущий ремонт объектов здравоохрание, приобретение оборудование), по 12,5 % на развитиегородской среды, благоустройство территорий и охрану окружающей среды.</t>
  </si>
  <si>
    <t>2</t>
  </si>
  <si>
    <t>Проект реализуется. В 2025 году объем инвестиций в основной капитал составил 3 936,7 млн руб. Создано 10 рабочих мест.</t>
  </si>
  <si>
    <t>На реализацию Плана мероприятий в 2025 году израсходовано израсходовано  4 643 145,33 тыс. руб., в т.:</t>
  </si>
  <si>
    <t xml:space="preserve"> - 203 577,67 тыс. руб. - средства федерального бюджета (4,38%)</t>
  </si>
  <si>
    <t xml:space="preserve"> - 194 427,65 тыс. руб. - средства областного бюджета (4,19%)</t>
  </si>
  <si>
    <t xml:space="preserve"> - 4 218 958,6 тыс. руб. - иные источники (90,86%)</t>
  </si>
  <si>
    <t xml:space="preserve"> - 26 181,41 тыс. руб. - средства местного бюджета (0,57%)</t>
  </si>
  <si>
    <t>На реализацию Стратегической задачи 1: Обеспечение достойных условий жизни израсходовано: 508 033,33 тыс. руб. (10,94 %), в т.ч.:</t>
  </si>
  <si>
    <t>На реализацию Стратегической задачи 2: Создание возможностей для работы и бизнеса израсходовано 4 135 112,0 тыс.руб (89,06%) за счет собственных средств хозяйствующих субъектов.</t>
  </si>
  <si>
    <t xml:space="preserve">УТВЕРЖДЕН
постановлением администрации города
Усолье-Сибирское
от 03.04.2026 г. №705-па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</si>
</sst>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4" xfId="0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/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4" fillId="0" borderId="0" xfId="0" applyFont="1"/>
    <xf numFmtId="0" fontId="1" fillId="0" borderId="2" xfId="0" applyFont="1" applyBorder="1"/>
    <xf numFmtId="4" fontId="1" fillId="0" borderId="1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" fontId="2" fillId="0" borderId="0" xfId="0" applyNumberFormat="1" applyFont="1"/>
    <xf numFmtId="0" fontId="1" fillId="0" borderId="29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/>
    </xf>
    <xf numFmtId="4" fontId="2" fillId="0" borderId="40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" fontId="1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4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tabSelected="1" view="pageBreakPreview" topLeftCell="A3" zoomScale="70" zoomScaleNormal="100" zoomScaleSheetLayoutView="70" workbookViewId="0">
      <selection activeCell="E7" sqref="E7:E11"/>
    </sheetView>
  </sheetViews>
  <sheetFormatPr defaultColWidth="9.109375" defaultRowHeight="15.6" outlineLevelRow="1" outlineLevelCol="1" x14ac:dyDescent="0.3"/>
  <cols>
    <col min="1" max="1" width="4.5546875" style="1" customWidth="1"/>
    <col min="2" max="2" width="33.6640625" style="1" customWidth="1"/>
    <col min="3" max="3" width="40" style="1" customWidth="1"/>
    <col min="4" max="4" width="40.5546875" style="1" customWidth="1"/>
    <col min="5" max="5" width="84.5546875" style="33" customWidth="1"/>
    <col min="6" max="9" width="16.109375" style="1" hidden="1" customWidth="1" outlineLevel="1"/>
    <col min="10" max="10" width="16.6640625" style="1" hidden="1" customWidth="1" outlineLevel="1"/>
    <col min="11" max="11" width="19.109375" style="36" customWidth="1" collapsed="1"/>
    <col min="12" max="12" width="15" style="36" customWidth="1"/>
    <col min="13" max="13" width="17.44140625" style="36" customWidth="1"/>
    <col min="14" max="14" width="15.44140625" style="36" customWidth="1"/>
    <col min="15" max="15" width="16.6640625" style="36" customWidth="1"/>
    <col min="16" max="16" width="18.33203125" style="1" customWidth="1"/>
    <col min="17" max="16384" width="9.109375" style="1"/>
  </cols>
  <sheetData>
    <row r="1" spans="1:16" ht="93" hidden="1" customHeight="1" x14ac:dyDescent="0.3">
      <c r="E1" s="93" t="s">
        <v>53</v>
      </c>
      <c r="F1" s="94"/>
      <c r="G1" s="94"/>
      <c r="H1" s="94"/>
      <c r="I1" s="94"/>
      <c r="J1" s="94"/>
      <c r="K1" s="94"/>
    </row>
    <row r="2" spans="1:16" ht="28.5" hidden="1" customHeight="1" x14ac:dyDescent="0.3"/>
    <row r="3" spans="1:16" ht="71.25" customHeight="1" x14ac:dyDescent="0.3">
      <c r="E3" s="99" t="s">
        <v>202</v>
      </c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6" x14ac:dyDescent="0.3">
      <c r="A4" s="103" t="s">
        <v>129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6" x14ac:dyDescent="0.3">
      <c r="A5" s="103" t="s">
        <v>130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6" x14ac:dyDescent="0.3">
      <c r="A6" s="103" t="s">
        <v>131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6" ht="16.2" thickBot="1" x14ac:dyDescent="0.35">
      <c r="A7" s="90" t="s">
        <v>0</v>
      </c>
      <c r="B7" s="90" t="s">
        <v>1</v>
      </c>
      <c r="C7" s="90" t="s">
        <v>2</v>
      </c>
      <c r="D7" s="90" t="s">
        <v>132</v>
      </c>
      <c r="E7" s="90" t="s">
        <v>133</v>
      </c>
      <c r="F7" s="11"/>
      <c r="G7" s="11"/>
      <c r="H7" s="11"/>
      <c r="I7" s="11"/>
      <c r="J7" s="11"/>
      <c r="K7" s="102" t="s">
        <v>134</v>
      </c>
      <c r="L7" s="102"/>
      <c r="M7" s="102"/>
      <c r="N7" s="102"/>
      <c r="O7" s="102"/>
    </row>
    <row r="8" spans="1:16" ht="16.5" customHeight="1" x14ac:dyDescent="0.3">
      <c r="A8" s="90"/>
      <c r="B8" s="90"/>
      <c r="C8" s="90"/>
      <c r="D8" s="90"/>
      <c r="E8" s="90"/>
      <c r="F8" s="95" t="s">
        <v>3</v>
      </c>
      <c r="G8" s="96"/>
      <c r="H8" s="96"/>
      <c r="I8" s="96"/>
      <c r="J8" s="96"/>
      <c r="K8" s="97" t="s">
        <v>4</v>
      </c>
      <c r="L8" s="100" t="s">
        <v>5</v>
      </c>
      <c r="M8" s="100" t="s">
        <v>6</v>
      </c>
      <c r="N8" s="100" t="s">
        <v>7</v>
      </c>
      <c r="O8" s="100" t="s">
        <v>135</v>
      </c>
    </row>
    <row r="9" spans="1:16" ht="14.25" customHeight="1" x14ac:dyDescent="0.3">
      <c r="A9" s="90"/>
      <c r="B9" s="90"/>
      <c r="C9" s="90"/>
      <c r="D9" s="90"/>
      <c r="E9" s="90"/>
      <c r="F9" s="98" t="s">
        <v>4</v>
      </c>
      <c r="G9" s="90" t="s">
        <v>5</v>
      </c>
      <c r="H9" s="90" t="s">
        <v>6</v>
      </c>
      <c r="I9" s="90" t="s">
        <v>7</v>
      </c>
      <c r="J9" s="90" t="s">
        <v>8</v>
      </c>
      <c r="K9" s="92"/>
      <c r="L9" s="100"/>
      <c r="M9" s="100"/>
      <c r="N9" s="100"/>
      <c r="O9" s="100"/>
    </row>
    <row r="10" spans="1:16" ht="42" customHeight="1" x14ac:dyDescent="0.3">
      <c r="A10" s="90"/>
      <c r="B10" s="90"/>
      <c r="C10" s="90"/>
      <c r="D10" s="90"/>
      <c r="E10" s="90"/>
      <c r="F10" s="98"/>
      <c r="G10" s="90"/>
      <c r="H10" s="90"/>
      <c r="I10" s="90"/>
      <c r="J10" s="90"/>
      <c r="K10" s="92"/>
      <c r="L10" s="100"/>
      <c r="M10" s="100"/>
      <c r="N10" s="100"/>
      <c r="O10" s="100"/>
    </row>
    <row r="11" spans="1:16" ht="52.5" customHeight="1" x14ac:dyDescent="0.3">
      <c r="A11" s="90"/>
      <c r="B11" s="90"/>
      <c r="C11" s="90"/>
      <c r="D11" s="90"/>
      <c r="E11" s="90"/>
      <c r="F11" s="98"/>
      <c r="G11" s="90"/>
      <c r="H11" s="90"/>
      <c r="I11" s="90"/>
      <c r="J11" s="90"/>
      <c r="K11" s="92"/>
      <c r="L11" s="101"/>
      <c r="M11" s="101"/>
      <c r="N11" s="101"/>
      <c r="O11" s="101"/>
    </row>
    <row r="12" spans="1:16" ht="14.25" customHeight="1" thickBot="1" x14ac:dyDescent="0.35">
      <c r="A12" s="27">
        <v>1</v>
      </c>
      <c r="B12" s="28">
        <v>2</v>
      </c>
      <c r="C12" s="28">
        <v>3</v>
      </c>
      <c r="D12" s="28">
        <v>4</v>
      </c>
      <c r="E12" s="28">
        <v>6</v>
      </c>
      <c r="F12" s="28">
        <v>7</v>
      </c>
      <c r="G12" s="28">
        <v>8</v>
      </c>
      <c r="H12" s="28">
        <v>9</v>
      </c>
      <c r="I12" s="28">
        <v>10</v>
      </c>
      <c r="J12" s="28">
        <v>11</v>
      </c>
      <c r="K12" s="67">
        <v>7</v>
      </c>
      <c r="L12" s="68">
        <v>8</v>
      </c>
      <c r="M12" s="68">
        <v>9</v>
      </c>
      <c r="N12" s="68">
        <v>10</v>
      </c>
      <c r="O12" s="68">
        <v>11</v>
      </c>
    </row>
    <row r="13" spans="1:16" s="2" customFormat="1" ht="21" customHeight="1" thickBot="1" x14ac:dyDescent="0.35">
      <c r="A13" s="84" t="s">
        <v>9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5"/>
      <c r="L13" s="42"/>
      <c r="M13" s="42"/>
      <c r="N13" s="42"/>
      <c r="O13" s="42"/>
    </row>
    <row r="14" spans="1:16" s="2" customFormat="1" ht="21" customHeight="1" x14ac:dyDescent="0.3">
      <c r="A14" s="12"/>
      <c r="B14" s="13"/>
      <c r="C14" s="13"/>
      <c r="D14" s="13"/>
      <c r="E14" s="34" t="s">
        <v>136</v>
      </c>
      <c r="F14" s="13"/>
      <c r="G14" s="13"/>
      <c r="H14" s="13"/>
      <c r="I14" s="13"/>
      <c r="J14" s="13"/>
      <c r="K14" s="26">
        <f>L14+M14+N14+O14</f>
        <v>4643145.3299999991</v>
      </c>
      <c r="L14" s="42">
        <f>L16+L53</f>
        <v>203577.66999999998</v>
      </c>
      <c r="M14" s="42">
        <f>M16+M53</f>
        <v>194427.65</v>
      </c>
      <c r="N14" s="42">
        <f>N16+N53</f>
        <v>26181.41</v>
      </c>
      <c r="O14" s="42">
        <f>O16+O53</f>
        <v>4218958.5999999996</v>
      </c>
    </row>
    <row r="15" spans="1:16" s="2" customFormat="1" ht="19.5" customHeight="1" x14ac:dyDescent="0.3">
      <c r="A15" s="115" t="s">
        <v>10</v>
      </c>
      <c r="B15" s="116"/>
      <c r="C15" s="116"/>
      <c r="D15" s="116"/>
      <c r="E15" s="117"/>
      <c r="F15" s="14"/>
      <c r="G15" s="14"/>
      <c r="H15" s="14"/>
      <c r="I15" s="14"/>
      <c r="J15" s="14"/>
      <c r="K15" s="42"/>
      <c r="L15" s="42"/>
      <c r="M15" s="42"/>
      <c r="N15" s="42"/>
      <c r="O15" s="42"/>
    </row>
    <row r="16" spans="1:16" s="2" customFormat="1" ht="19.5" customHeight="1" x14ac:dyDescent="0.3">
      <c r="A16" s="121" t="s">
        <v>137</v>
      </c>
      <c r="B16" s="122"/>
      <c r="C16" s="122"/>
      <c r="D16" s="122"/>
      <c r="E16" s="122"/>
      <c r="F16" s="15"/>
      <c r="G16" s="15"/>
      <c r="H16" s="15"/>
      <c r="I16" s="15"/>
      <c r="J16" s="15"/>
      <c r="K16" s="37">
        <f>L16+M16+N16+O16</f>
        <v>508033.3299999999</v>
      </c>
      <c r="L16" s="37">
        <f>L17+L24+L27+L34+L37+L40+L47</f>
        <v>203577.66999999998</v>
      </c>
      <c r="M16" s="37">
        <f>M17+M24+M27+M34+M37+M40+M47</f>
        <v>194427.65</v>
      </c>
      <c r="N16" s="37">
        <f>N17+N24+N27+N34+N37+N40+N47</f>
        <v>26181.41</v>
      </c>
      <c r="O16" s="37">
        <f>O17+O24+O27+O34+O37+O40+O47</f>
        <v>83846.599999999991</v>
      </c>
      <c r="P16" s="79"/>
    </row>
    <row r="17" spans="1:15" s="2" customFormat="1" ht="18" customHeight="1" x14ac:dyDescent="0.3">
      <c r="A17" s="124" t="s">
        <v>11</v>
      </c>
      <c r="B17" s="124"/>
      <c r="C17" s="124"/>
      <c r="D17" s="124"/>
      <c r="E17" s="124"/>
      <c r="F17" s="14"/>
      <c r="G17" s="14"/>
      <c r="H17" s="14"/>
      <c r="I17" s="14"/>
      <c r="J17" s="14"/>
      <c r="K17" s="42">
        <f>L17+M17+N17+O17</f>
        <v>59787.700000000004</v>
      </c>
      <c r="L17" s="42">
        <f>SUM(L18:L23)</f>
        <v>0</v>
      </c>
      <c r="M17" s="42">
        <f t="shared" ref="M17:O17" si="0">SUM(M18:M23)</f>
        <v>54347.4</v>
      </c>
      <c r="N17" s="42">
        <f t="shared" si="0"/>
        <v>5440.3</v>
      </c>
      <c r="O17" s="42">
        <f t="shared" si="0"/>
        <v>0</v>
      </c>
    </row>
    <row r="18" spans="1:15" ht="227.25" customHeight="1" x14ac:dyDescent="0.3">
      <c r="A18" s="20">
        <v>1</v>
      </c>
      <c r="B18" s="6" t="s">
        <v>12</v>
      </c>
      <c r="C18" s="6" t="s">
        <v>139</v>
      </c>
      <c r="D18" s="21" t="s">
        <v>100</v>
      </c>
      <c r="E18" s="53" t="s">
        <v>163</v>
      </c>
      <c r="F18" s="54">
        <f>G18+H18+I18+J18</f>
        <v>7194981</v>
      </c>
      <c r="G18" s="54">
        <v>0</v>
      </c>
      <c r="H18" s="54">
        <f>2813903.67+3445596.33</f>
        <v>6259500</v>
      </c>
      <c r="I18" s="54">
        <f>420537.33+514943.67</f>
        <v>935481</v>
      </c>
      <c r="J18" s="54">
        <v>0</v>
      </c>
      <c r="K18" s="43">
        <f>L18+M18+N18+O18</f>
        <v>31065.7</v>
      </c>
      <c r="L18" s="55">
        <v>0</v>
      </c>
      <c r="M18" s="55">
        <f>28658.4+2000</f>
        <v>30658.400000000001</v>
      </c>
      <c r="N18" s="55">
        <f>184.3+223</f>
        <v>407.3</v>
      </c>
      <c r="O18" s="55">
        <v>0</v>
      </c>
    </row>
    <row r="19" spans="1:15" ht="117" customHeight="1" x14ac:dyDescent="0.3">
      <c r="A19" s="22">
        <v>2</v>
      </c>
      <c r="B19" s="8" t="s">
        <v>13</v>
      </c>
      <c r="C19" s="8" t="s">
        <v>58</v>
      </c>
      <c r="D19" s="8" t="s">
        <v>101</v>
      </c>
      <c r="E19" s="24" t="s">
        <v>164</v>
      </c>
      <c r="F19" s="3"/>
      <c r="G19" s="3"/>
      <c r="H19" s="3"/>
      <c r="I19" s="3"/>
      <c r="J19" s="3"/>
      <c r="K19" s="44">
        <f t="shared" ref="K19:K23" si="1">L19+M19+N19+O19</f>
        <v>2349.6999999999998</v>
      </c>
      <c r="L19" s="38">
        <v>0</v>
      </c>
      <c r="M19" s="38">
        <v>0</v>
      </c>
      <c r="N19" s="38">
        <v>2349.6999999999998</v>
      </c>
      <c r="O19" s="38">
        <v>0</v>
      </c>
    </row>
    <row r="20" spans="1:15" ht="241.5" customHeight="1" x14ac:dyDescent="0.3">
      <c r="A20" s="22">
        <v>3</v>
      </c>
      <c r="B20" s="8" t="s">
        <v>57</v>
      </c>
      <c r="C20" s="8" t="s">
        <v>58</v>
      </c>
      <c r="D20" s="8" t="s">
        <v>102</v>
      </c>
      <c r="E20" s="24" t="s">
        <v>165</v>
      </c>
      <c r="F20" s="3"/>
      <c r="G20" s="3"/>
      <c r="H20" s="3"/>
      <c r="I20" s="3"/>
      <c r="J20" s="3"/>
      <c r="K20" s="44">
        <f t="shared" si="1"/>
        <v>19097.5</v>
      </c>
      <c r="L20" s="38">
        <v>0</v>
      </c>
      <c r="M20" s="38">
        <v>17160</v>
      </c>
      <c r="N20" s="38">
        <v>1937.5</v>
      </c>
      <c r="O20" s="38">
        <v>0</v>
      </c>
    </row>
    <row r="21" spans="1:15" ht="87.75" customHeight="1" x14ac:dyDescent="0.3">
      <c r="A21" s="22">
        <v>4</v>
      </c>
      <c r="B21" s="8" t="s">
        <v>14</v>
      </c>
      <c r="C21" s="8" t="s">
        <v>60</v>
      </c>
      <c r="D21" s="8" t="s">
        <v>103</v>
      </c>
      <c r="E21" s="24" t="s">
        <v>166</v>
      </c>
      <c r="F21" s="56">
        <f t="shared" ref="F21" si="2">G21+H21+I21+J21</f>
        <v>332500</v>
      </c>
      <c r="G21" s="4">
        <v>0</v>
      </c>
      <c r="H21" s="4">
        <v>0</v>
      </c>
      <c r="I21" s="4">
        <v>332500</v>
      </c>
      <c r="J21" s="4">
        <v>0</v>
      </c>
      <c r="K21" s="44">
        <f t="shared" si="1"/>
        <v>100</v>
      </c>
      <c r="L21" s="38">
        <v>0</v>
      </c>
      <c r="M21" s="38">
        <v>0</v>
      </c>
      <c r="N21" s="38">
        <v>100</v>
      </c>
      <c r="O21" s="38">
        <v>0</v>
      </c>
    </row>
    <row r="22" spans="1:15" ht="100.5" customHeight="1" x14ac:dyDescent="0.3">
      <c r="A22" s="18">
        <v>5</v>
      </c>
      <c r="B22" s="17" t="s">
        <v>15</v>
      </c>
      <c r="C22" s="17" t="s">
        <v>59</v>
      </c>
      <c r="D22" s="8" t="s">
        <v>138</v>
      </c>
      <c r="E22" s="24" t="s">
        <v>167</v>
      </c>
      <c r="F22" s="4">
        <f>G22+H22+I22+J22</f>
        <v>2442529</v>
      </c>
      <c r="G22" s="3">
        <v>0</v>
      </c>
      <c r="H22" s="4">
        <v>2124999.9500000002</v>
      </c>
      <c r="I22" s="4">
        <v>317529.05</v>
      </c>
      <c r="J22" s="4">
        <v>0</v>
      </c>
      <c r="K22" s="44">
        <f t="shared" si="1"/>
        <v>3514.2000000000003</v>
      </c>
      <c r="L22" s="38">
        <v>0</v>
      </c>
      <c r="M22" s="38">
        <v>3197.9</v>
      </c>
      <c r="N22" s="38">
        <v>316.3</v>
      </c>
      <c r="O22" s="38">
        <v>0</v>
      </c>
    </row>
    <row r="23" spans="1:15" ht="101.25" customHeight="1" x14ac:dyDescent="0.3">
      <c r="A23" s="16">
        <v>6</v>
      </c>
      <c r="B23" s="8" t="s">
        <v>79</v>
      </c>
      <c r="C23" s="8" t="s">
        <v>59</v>
      </c>
      <c r="D23" s="8" t="s">
        <v>61</v>
      </c>
      <c r="E23" s="24" t="s">
        <v>168</v>
      </c>
      <c r="F23" s="3"/>
      <c r="G23" s="3"/>
      <c r="H23" s="3"/>
      <c r="I23" s="3"/>
      <c r="J23" s="3"/>
      <c r="K23" s="44">
        <f t="shared" si="1"/>
        <v>3660.6</v>
      </c>
      <c r="L23" s="38">
        <v>0</v>
      </c>
      <c r="M23" s="38">
        <v>3331.1</v>
      </c>
      <c r="N23" s="38">
        <v>329.5</v>
      </c>
      <c r="O23" s="38">
        <v>0</v>
      </c>
    </row>
    <row r="24" spans="1:15" s="2" customFormat="1" ht="26.25" customHeight="1" x14ac:dyDescent="0.3">
      <c r="A24" s="121" t="s">
        <v>16</v>
      </c>
      <c r="B24" s="122"/>
      <c r="C24" s="122"/>
      <c r="D24" s="122"/>
      <c r="E24" s="123"/>
      <c r="F24" s="30"/>
      <c r="G24" s="30"/>
      <c r="H24" s="30"/>
      <c r="I24" s="30"/>
      <c r="J24" s="30"/>
      <c r="K24" s="49">
        <f t="shared" ref="K24:K27" si="3">L24+M24+N24+O24</f>
        <v>2254.4</v>
      </c>
      <c r="L24" s="39">
        <f>SUM(L25:L26)</f>
        <v>171.3</v>
      </c>
      <c r="M24" s="39">
        <f t="shared" ref="M24:O24" si="4">SUM(M25:M26)</f>
        <v>1860.2</v>
      </c>
      <c r="N24" s="39">
        <f t="shared" si="4"/>
        <v>222.9</v>
      </c>
      <c r="O24" s="39">
        <f t="shared" si="4"/>
        <v>0</v>
      </c>
    </row>
    <row r="25" spans="1:15" ht="104.25" customHeight="1" x14ac:dyDescent="0.3">
      <c r="A25" s="10">
        <v>1</v>
      </c>
      <c r="B25" s="17" t="s">
        <v>104</v>
      </c>
      <c r="C25" s="17" t="s">
        <v>87</v>
      </c>
      <c r="D25" s="17" t="s">
        <v>150</v>
      </c>
      <c r="E25" s="35" t="s">
        <v>151</v>
      </c>
      <c r="F25" s="45"/>
      <c r="G25" s="45"/>
      <c r="H25" s="45"/>
      <c r="I25" s="45"/>
      <c r="J25" s="45"/>
      <c r="K25" s="46">
        <f t="shared" si="3"/>
        <v>2000</v>
      </c>
      <c r="L25" s="47">
        <v>0</v>
      </c>
      <c r="M25" s="47">
        <v>1800</v>
      </c>
      <c r="N25" s="47">
        <v>200</v>
      </c>
      <c r="O25" s="47">
        <v>0</v>
      </c>
    </row>
    <row r="26" spans="1:15" ht="108" customHeight="1" thickBot="1" x14ac:dyDescent="0.35">
      <c r="A26" s="16">
        <v>2</v>
      </c>
      <c r="B26" s="8" t="s">
        <v>157</v>
      </c>
      <c r="C26" s="8" t="s">
        <v>158</v>
      </c>
      <c r="D26" s="8"/>
      <c r="E26" s="24" t="s">
        <v>159</v>
      </c>
      <c r="F26" s="3"/>
      <c r="G26" s="3"/>
      <c r="H26" s="3"/>
      <c r="I26" s="3"/>
      <c r="J26" s="3"/>
      <c r="K26" s="29">
        <f t="shared" si="3"/>
        <v>254.4</v>
      </c>
      <c r="L26" s="38">
        <v>171.3</v>
      </c>
      <c r="M26" s="38">
        <v>60.2</v>
      </c>
      <c r="N26" s="38">
        <v>22.9</v>
      </c>
      <c r="O26" s="38">
        <v>0</v>
      </c>
    </row>
    <row r="27" spans="1:15" s="2" customFormat="1" ht="21.75" customHeight="1" thickBot="1" x14ac:dyDescent="0.35">
      <c r="A27" s="110" t="s">
        <v>17</v>
      </c>
      <c r="B27" s="103"/>
      <c r="C27" s="103"/>
      <c r="D27" s="103"/>
      <c r="E27" s="111"/>
      <c r="F27" s="32"/>
      <c r="G27" s="32"/>
      <c r="H27" s="32"/>
      <c r="I27" s="32"/>
      <c r="J27" s="32"/>
      <c r="K27" s="51">
        <f t="shared" si="3"/>
        <v>117614.69999999998</v>
      </c>
      <c r="L27" s="42">
        <f>SUM(L28:L33)</f>
        <v>27562.799999999999</v>
      </c>
      <c r="M27" s="42">
        <f t="shared" ref="M27:O27" si="5">SUM(M28:M33)</f>
        <v>6205.3</v>
      </c>
      <c r="N27" s="42">
        <f t="shared" si="5"/>
        <v>0</v>
      </c>
      <c r="O27" s="42">
        <f t="shared" si="5"/>
        <v>83846.599999999991</v>
      </c>
    </row>
    <row r="28" spans="1:15" s="2" customFormat="1" ht="66.75" customHeight="1" x14ac:dyDescent="0.3">
      <c r="A28" s="48">
        <v>1</v>
      </c>
      <c r="B28" s="8" t="s">
        <v>141</v>
      </c>
      <c r="C28" s="8" t="s">
        <v>18</v>
      </c>
      <c r="D28" s="8" t="s">
        <v>142</v>
      </c>
      <c r="E28" s="24" t="s">
        <v>175</v>
      </c>
      <c r="F28" s="30"/>
      <c r="G28" s="30"/>
      <c r="H28" s="30"/>
      <c r="I28" s="30"/>
      <c r="J28" s="30"/>
      <c r="K28" s="44">
        <f t="shared" ref="K28:K33" si="6">L28+M28+N28+O28</f>
        <v>581.79999999999995</v>
      </c>
      <c r="L28" s="42">
        <v>0</v>
      </c>
      <c r="M28" s="42">
        <v>0</v>
      </c>
      <c r="N28" s="42">
        <v>0</v>
      </c>
      <c r="O28" s="42">
        <v>581.79999999999995</v>
      </c>
    </row>
    <row r="29" spans="1:15" ht="86.25" customHeight="1" outlineLevel="1" x14ac:dyDescent="0.3">
      <c r="A29" s="66" t="s">
        <v>193</v>
      </c>
      <c r="B29" s="8" t="s">
        <v>20</v>
      </c>
      <c r="C29" s="8" t="s">
        <v>18</v>
      </c>
      <c r="D29" s="8" t="s">
        <v>105</v>
      </c>
      <c r="E29" s="24" t="s">
        <v>146</v>
      </c>
      <c r="F29" s="3"/>
      <c r="G29" s="3"/>
      <c r="H29" s="3"/>
      <c r="I29" s="3"/>
      <c r="J29" s="3"/>
      <c r="K29" s="44">
        <f t="shared" si="6"/>
        <v>536.4</v>
      </c>
      <c r="L29" s="38">
        <v>0</v>
      </c>
      <c r="M29" s="38">
        <v>0</v>
      </c>
      <c r="N29" s="38">
        <v>0</v>
      </c>
      <c r="O29" s="38">
        <v>536.4</v>
      </c>
    </row>
    <row r="30" spans="1:15" ht="135" customHeight="1" outlineLevel="1" x14ac:dyDescent="0.3">
      <c r="A30" s="66" t="s">
        <v>19</v>
      </c>
      <c r="B30" s="23" t="s">
        <v>22</v>
      </c>
      <c r="C30" s="23" t="s">
        <v>18</v>
      </c>
      <c r="D30" s="8" t="s">
        <v>140</v>
      </c>
      <c r="E30" s="24" t="s">
        <v>147</v>
      </c>
      <c r="F30" s="4">
        <f>G30+H30+I30+J30</f>
        <v>380000</v>
      </c>
      <c r="G30" s="4">
        <v>0</v>
      </c>
      <c r="H30" s="4">
        <v>380000</v>
      </c>
      <c r="I30" s="4">
        <v>0</v>
      </c>
      <c r="J30" s="4">
        <v>0</v>
      </c>
      <c r="K30" s="44">
        <f t="shared" si="6"/>
        <v>1115.9000000000001</v>
      </c>
      <c r="L30" s="38">
        <v>0</v>
      </c>
      <c r="M30" s="38">
        <v>0</v>
      </c>
      <c r="N30" s="38">
        <v>0</v>
      </c>
      <c r="O30" s="38">
        <v>1115.9000000000001</v>
      </c>
    </row>
    <row r="31" spans="1:15" ht="81.75" customHeight="1" outlineLevel="1" x14ac:dyDescent="0.3">
      <c r="A31" s="66" t="s">
        <v>21</v>
      </c>
      <c r="B31" s="8" t="s">
        <v>24</v>
      </c>
      <c r="C31" s="8" t="s">
        <v>18</v>
      </c>
      <c r="D31" s="8" t="s">
        <v>106</v>
      </c>
      <c r="E31" s="24" t="s">
        <v>148</v>
      </c>
      <c r="F31" s="3"/>
      <c r="G31" s="3"/>
      <c r="H31" s="3"/>
      <c r="I31" s="3"/>
      <c r="J31" s="3"/>
      <c r="K31" s="44">
        <f t="shared" si="6"/>
        <v>3739.5</v>
      </c>
      <c r="L31" s="38">
        <v>0</v>
      </c>
      <c r="M31" s="38">
        <v>0</v>
      </c>
      <c r="N31" s="38">
        <v>0</v>
      </c>
      <c r="O31" s="38">
        <v>3739.5</v>
      </c>
    </row>
    <row r="32" spans="1:15" ht="153" customHeight="1" outlineLevel="1" x14ac:dyDescent="0.3">
      <c r="A32" s="66" t="s">
        <v>23</v>
      </c>
      <c r="B32" s="8" t="s">
        <v>26</v>
      </c>
      <c r="C32" s="8" t="s">
        <v>18</v>
      </c>
      <c r="D32" s="8" t="s">
        <v>107</v>
      </c>
      <c r="E32" s="24" t="s">
        <v>176</v>
      </c>
      <c r="F32" s="4">
        <f>G32+H32+I32+J32</f>
        <v>60000</v>
      </c>
      <c r="G32" s="4">
        <v>0</v>
      </c>
      <c r="H32" s="4">
        <v>0</v>
      </c>
      <c r="I32" s="4">
        <v>0</v>
      </c>
      <c r="J32" s="4">
        <v>60000</v>
      </c>
      <c r="K32" s="44">
        <f t="shared" si="6"/>
        <v>8309.1</v>
      </c>
      <c r="L32" s="38">
        <v>0</v>
      </c>
      <c r="M32" s="38">
        <v>0</v>
      </c>
      <c r="N32" s="38">
        <v>0</v>
      </c>
      <c r="O32" s="38">
        <v>8309.1</v>
      </c>
    </row>
    <row r="33" spans="1:16" ht="306" customHeight="1" outlineLevel="1" thickBot="1" x14ac:dyDescent="0.35">
      <c r="A33" s="66" t="s">
        <v>25</v>
      </c>
      <c r="B33" s="8" t="s">
        <v>46</v>
      </c>
      <c r="C33" s="8" t="s">
        <v>18</v>
      </c>
      <c r="D33" s="8" t="s">
        <v>108</v>
      </c>
      <c r="E33" s="24" t="s">
        <v>149</v>
      </c>
      <c r="F33" s="3"/>
      <c r="G33" s="3"/>
      <c r="H33" s="3"/>
      <c r="I33" s="3"/>
      <c r="J33" s="3"/>
      <c r="K33" s="44">
        <f t="shared" si="6"/>
        <v>103332</v>
      </c>
      <c r="L33" s="38">
        <v>27562.799999999999</v>
      </c>
      <c r="M33" s="38">
        <v>6205.3</v>
      </c>
      <c r="N33" s="38">
        <v>0</v>
      </c>
      <c r="O33" s="38">
        <v>69563.899999999994</v>
      </c>
    </row>
    <row r="34" spans="1:16" s="2" customFormat="1" ht="24.75" customHeight="1" thickBot="1" x14ac:dyDescent="0.35">
      <c r="A34" s="118" t="s">
        <v>27</v>
      </c>
      <c r="B34" s="119"/>
      <c r="C34" s="119"/>
      <c r="D34" s="119"/>
      <c r="E34" s="120"/>
      <c r="F34" s="32"/>
      <c r="G34" s="32"/>
      <c r="H34" s="32"/>
      <c r="I34" s="32"/>
      <c r="J34" s="32"/>
      <c r="K34" s="51">
        <f t="shared" ref="K34:K40" si="7">L34+M34+N34+O34</f>
        <v>149212.54999999999</v>
      </c>
      <c r="L34" s="42">
        <f>SUM(L35:L36)</f>
        <v>61235.939999999995</v>
      </c>
      <c r="M34" s="42">
        <f>SUM(M35:M36)</f>
        <v>76600.22</v>
      </c>
      <c r="N34" s="42">
        <f>SUM(N35:N36)</f>
        <v>11376.39</v>
      </c>
      <c r="O34" s="42">
        <f>SUM(O35:O36)</f>
        <v>0</v>
      </c>
    </row>
    <row r="35" spans="1:16" s="2" customFormat="1" ht="123.75" customHeight="1" x14ac:dyDescent="0.3">
      <c r="A35" s="48">
        <v>1</v>
      </c>
      <c r="B35" s="8" t="s">
        <v>143</v>
      </c>
      <c r="C35" s="8" t="s">
        <v>144</v>
      </c>
      <c r="D35" s="16" t="s">
        <v>145</v>
      </c>
      <c r="E35" s="24" t="s">
        <v>162</v>
      </c>
      <c r="F35" s="30"/>
      <c r="G35" s="30"/>
      <c r="H35" s="30"/>
      <c r="I35" s="30"/>
      <c r="J35" s="30"/>
      <c r="K35" s="43">
        <f t="shared" si="7"/>
        <v>131604.78</v>
      </c>
      <c r="L35" s="42">
        <v>59193.85</v>
      </c>
      <c r="M35" s="42">
        <v>67028.23</v>
      </c>
      <c r="N35" s="42">
        <v>5382.7</v>
      </c>
      <c r="O35" s="42">
        <v>0</v>
      </c>
    </row>
    <row r="36" spans="1:16" ht="98.25" customHeight="1" thickBot="1" x14ac:dyDescent="0.35">
      <c r="A36" s="22">
        <v>2</v>
      </c>
      <c r="B36" s="8" t="s">
        <v>28</v>
      </c>
      <c r="C36" s="8" t="s">
        <v>62</v>
      </c>
      <c r="D36" s="8" t="s">
        <v>98</v>
      </c>
      <c r="E36" s="24" t="s">
        <v>98</v>
      </c>
      <c r="F36" s="4">
        <f>G36+H36+I36+J36</f>
        <v>4110729.11</v>
      </c>
      <c r="G36" s="4">
        <v>986575</v>
      </c>
      <c r="H36" s="4">
        <v>1789254.88</v>
      </c>
      <c r="I36" s="4">
        <v>1334899.23</v>
      </c>
      <c r="J36" s="4">
        <v>0</v>
      </c>
      <c r="K36" s="43">
        <f t="shared" si="7"/>
        <v>17607.77</v>
      </c>
      <c r="L36" s="38">
        <v>2042.09</v>
      </c>
      <c r="M36" s="38">
        <v>9571.99</v>
      </c>
      <c r="N36" s="38">
        <v>5993.69</v>
      </c>
      <c r="O36" s="38">
        <v>0</v>
      </c>
    </row>
    <row r="37" spans="1:16" s="2" customFormat="1" ht="21" customHeight="1" thickBot="1" x14ac:dyDescent="0.35">
      <c r="A37" s="87" t="s">
        <v>29</v>
      </c>
      <c r="B37" s="88"/>
      <c r="C37" s="88"/>
      <c r="D37" s="88"/>
      <c r="E37" s="125"/>
      <c r="F37" s="32"/>
      <c r="G37" s="32"/>
      <c r="H37" s="32"/>
      <c r="I37" s="32"/>
      <c r="J37" s="32"/>
      <c r="K37" s="51">
        <f t="shared" si="7"/>
        <v>2511</v>
      </c>
      <c r="L37" s="42">
        <f>L38+L39</f>
        <v>0</v>
      </c>
      <c r="M37" s="42">
        <f t="shared" ref="M37:O37" si="8">M38+M39</f>
        <v>1183.3</v>
      </c>
      <c r="N37" s="42">
        <f t="shared" si="8"/>
        <v>1327.7</v>
      </c>
      <c r="O37" s="42">
        <f t="shared" si="8"/>
        <v>0</v>
      </c>
    </row>
    <row r="38" spans="1:16" ht="143.25" customHeight="1" x14ac:dyDescent="0.3">
      <c r="A38" s="22">
        <v>1</v>
      </c>
      <c r="B38" s="8" t="s">
        <v>30</v>
      </c>
      <c r="C38" s="8" t="s">
        <v>97</v>
      </c>
      <c r="D38" s="8" t="s">
        <v>109</v>
      </c>
      <c r="E38" s="24" t="s">
        <v>160</v>
      </c>
      <c r="F38" s="4">
        <f>G38+H38+I38+J38</f>
        <v>5254324.8</v>
      </c>
      <c r="G38" s="4">
        <v>0</v>
      </c>
      <c r="H38" s="4">
        <v>0</v>
      </c>
      <c r="I38" s="4">
        <v>4867873.72</v>
      </c>
      <c r="J38" s="4">
        <v>386451.08</v>
      </c>
      <c r="K38" s="44">
        <f t="shared" si="7"/>
        <v>2511</v>
      </c>
      <c r="L38" s="38">
        <v>0</v>
      </c>
      <c r="M38" s="38">
        <v>1183.3</v>
      </c>
      <c r="N38" s="38">
        <v>1327.7</v>
      </c>
      <c r="O38" s="38">
        <v>0</v>
      </c>
    </row>
    <row r="39" spans="1:16" ht="114" customHeight="1" x14ac:dyDescent="0.3">
      <c r="A39" s="22">
        <v>2</v>
      </c>
      <c r="B39" s="8" t="s">
        <v>52</v>
      </c>
      <c r="C39" s="8" t="s">
        <v>63</v>
      </c>
      <c r="D39" s="8" t="s">
        <v>52</v>
      </c>
      <c r="E39" s="24"/>
      <c r="F39" s="3"/>
      <c r="G39" s="3"/>
      <c r="H39" s="3"/>
      <c r="I39" s="3"/>
      <c r="J39" s="3"/>
      <c r="K39" s="44">
        <f t="shared" si="7"/>
        <v>0</v>
      </c>
      <c r="L39" s="38">
        <v>0</v>
      </c>
      <c r="M39" s="38">
        <v>0</v>
      </c>
      <c r="N39" s="38">
        <v>0</v>
      </c>
      <c r="O39" s="38">
        <v>0</v>
      </c>
    </row>
    <row r="40" spans="1:16" s="2" customFormat="1" ht="20.25" customHeight="1" thickBot="1" x14ac:dyDescent="0.35">
      <c r="A40" s="107" t="s">
        <v>31</v>
      </c>
      <c r="B40" s="108"/>
      <c r="C40" s="108"/>
      <c r="D40" s="108"/>
      <c r="E40" s="109"/>
      <c r="F40" s="31"/>
      <c r="G40" s="31"/>
      <c r="H40" s="31"/>
      <c r="I40" s="31"/>
      <c r="J40" s="31"/>
      <c r="K40" s="50">
        <f t="shared" si="7"/>
        <v>88239.83</v>
      </c>
      <c r="L40" s="42">
        <f>SUM(L41:L46)</f>
        <v>27429.980000000003</v>
      </c>
      <c r="M40" s="42">
        <f t="shared" ref="M40:O40" si="9">SUM(M41:M46)</f>
        <v>54231.23</v>
      </c>
      <c r="N40" s="42">
        <f t="shared" si="9"/>
        <v>6578.62</v>
      </c>
      <c r="O40" s="42">
        <f t="shared" si="9"/>
        <v>0</v>
      </c>
    </row>
    <row r="41" spans="1:16" ht="144" customHeight="1" x14ac:dyDescent="0.3">
      <c r="A41" s="20">
        <v>1</v>
      </c>
      <c r="B41" s="6" t="s">
        <v>32</v>
      </c>
      <c r="C41" s="6" t="s">
        <v>64</v>
      </c>
      <c r="D41" s="6" t="s">
        <v>110</v>
      </c>
      <c r="E41" s="7" t="s">
        <v>152</v>
      </c>
      <c r="F41" s="9">
        <f>G41+H41+I41+J41</f>
        <v>164893057.95000002</v>
      </c>
      <c r="G41" s="9">
        <v>56349612</v>
      </c>
      <c r="H41" s="9">
        <v>87107242.489999995</v>
      </c>
      <c r="I41" s="9">
        <v>21436203.460000001</v>
      </c>
      <c r="J41" s="9">
        <v>0</v>
      </c>
      <c r="K41" s="43">
        <f t="shared" ref="K41:K46" si="10">L41+M41+N41+O41</f>
        <v>51501.619999999995</v>
      </c>
      <c r="L41" s="38">
        <v>0</v>
      </c>
      <c r="M41" s="38">
        <v>45988.7</v>
      </c>
      <c r="N41" s="38">
        <v>5512.92</v>
      </c>
      <c r="O41" s="38">
        <v>0</v>
      </c>
    </row>
    <row r="42" spans="1:16" ht="102" customHeight="1" x14ac:dyDescent="0.3">
      <c r="A42" s="18">
        <v>2</v>
      </c>
      <c r="B42" s="17" t="s">
        <v>33</v>
      </c>
      <c r="C42" s="17" t="s">
        <v>65</v>
      </c>
      <c r="D42" s="8" t="s">
        <v>111</v>
      </c>
      <c r="E42" s="24" t="s">
        <v>153</v>
      </c>
      <c r="F42" s="4">
        <f>G42+H42+I42+J42</f>
        <v>39807152.879999995</v>
      </c>
      <c r="G42" s="4">
        <v>30075835.07</v>
      </c>
      <c r="H42" s="4">
        <v>6591582.4400000004</v>
      </c>
      <c r="I42" s="4">
        <v>3139735.37</v>
      </c>
      <c r="J42" s="4">
        <v>0</v>
      </c>
      <c r="K42" s="43">
        <f t="shared" si="10"/>
        <v>13567.520000000002</v>
      </c>
      <c r="L42" s="38">
        <v>12825.7</v>
      </c>
      <c r="M42" s="38">
        <v>675.04</v>
      </c>
      <c r="N42" s="38">
        <v>66.78</v>
      </c>
      <c r="O42" s="38">
        <v>0</v>
      </c>
    </row>
    <row r="43" spans="1:16" ht="93.75" customHeight="1" x14ac:dyDescent="0.3">
      <c r="A43" s="22">
        <v>3</v>
      </c>
      <c r="B43" s="23" t="s">
        <v>34</v>
      </c>
      <c r="C43" s="23" t="s">
        <v>66</v>
      </c>
      <c r="D43" s="8" t="s">
        <v>91</v>
      </c>
      <c r="E43" s="24" t="s">
        <v>156</v>
      </c>
      <c r="F43" s="4">
        <f>G43+H43+I43+J43</f>
        <v>22866137.780000001</v>
      </c>
      <c r="G43" s="4">
        <v>15399469.93</v>
      </c>
      <c r="H43" s="4">
        <v>3375030.99</v>
      </c>
      <c r="I43" s="4">
        <v>1706914.96</v>
      </c>
      <c r="J43" s="4">
        <v>2384721.9</v>
      </c>
      <c r="K43" s="43">
        <f t="shared" si="10"/>
        <v>18812.690000000002</v>
      </c>
      <c r="L43" s="38">
        <f>12102.78+2501.5</f>
        <v>14604.28</v>
      </c>
      <c r="M43" s="38">
        <f>636.99+2833+131.7</f>
        <v>3601.6899999999996</v>
      </c>
      <c r="N43" s="38">
        <f>63.02+280.2+263.5</f>
        <v>606.72</v>
      </c>
      <c r="O43" s="38">
        <v>0</v>
      </c>
      <c r="P43" s="41"/>
    </row>
    <row r="44" spans="1:16" ht="161.25" customHeight="1" x14ac:dyDescent="0.3">
      <c r="A44" s="18">
        <v>4</v>
      </c>
      <c r="B44" s="17" t="s">
        <v>54</v>
      </c>
      <c r="C44" s="25" t="s">
        <v>88</v>
      </c>
      <c r="D44" s="8"/>
      <c r="E44" s="24" t="s">
        <v>154</v>
      </c>
      <c r="F44" s="3"/>
      <c r="G44" s="3"/>
      <c r="H44" s="3"/>
      <c r="I44" s="3"/>
      <c r="J44" s="3"/>
      <c r="K44" s="43">
        <f t="shared" si="10"/>
        <v>0</v>
      </c>
      <c r="L44" s="38">
        <v>0</v>
      </c>
      <c r="M44" s="38">
        <v>0</v>
      </c>
      <c r="N44" s="38">
        <v>0</v>
      </c>
      <c r="O44" s="38">
        <v>0</v>
      </c>
    </row>
    <row r="45" spans="1:16" ht="100.5" customHeight="1" x14ac:dyDescent="0.3">
      <c r="A45" s="22">
        <v>5</v>
      </c>
      <c r="B45" s="8" t="s">
        <v>55</v>
      </c>
      <c r="C45" s="8" t="s">
        <v>89</v>
      </c>
      <c r="D45" s="8" t="s">
        <v>112</v>
      </c>
      <c r="E45" s="24" t="s">
        <v>155</v>
      </c>
      <c r="F45" s="3"/>
      <c r="G45" s="3"/>
      <c r="H45" s="3"/>
      <c r="I45" s="3"/>
      <c r="J45" s="3"/>
      <c r="K45" s="43">
        <f t="shared" si="10"/>
        <v>4358</v>
      </c>
      <c r="L45" s="38">
        <v>0</v>
      </c>
      <c r="M45" s="38">
        <f>944.6+3021.2</f>
        <v>3965.7999999999997</v>
      </c>
      <c r="N45" s="38">
        <f>93.4+298.8</f>
        <v>392.20000000000005</v>
      </c>
      <c r="O45" s="38">
        <v>0</v>
      </c>
    </row>
    <row r="46" spans="1:16" ht="97.5" customHeight="1" x14ac:dyDescent="0.3">
      <c r="A46" s="19">
        <v>6</v>
      </c>
      <c r="B46" s="21" t="s">
        <v>84</v>
      </c>
      <c r="C46" s="21" t="s">
        <v>85</v>
      </c>
      <c r="D46" s="6" t="s">
        <v>99</v>
      </c>
      <c r="E46" s="7"/>
      <c r="F46" s="5"/>
      <c r="G46" s="5"/>
      <c r="H46" s="5"/>
      <c r="I46" s="5"/>
      <c r="J46" s="5"/>
      <c r="K46" s="43">
        <f t="shared" si="10"/>
        <v>0</v>
      </c>
      <c r="L46" s="38">
        <v>0</v>
      </c>
      <c r="M46" s="38">
        <v>0</v>
      </c>
      <c r="N46" s="38">
        <v>0</v>
      </c>
      <c r="O46" s="38">
        <v>0</v>
      </c>
    </row>
    <row r="47" spans="1:16" s="2" customFormat="1" ht="18" customHeight="1" thickBot="1" x14ac:dyDescent="0.35">
      <c r="A47" s="112" t="s">
        <v>35</v>
      </c>
      <c r="B47" s="113"/>
      <c r="C47" s="113"/>
      <c r="D47" s="113"/>
      <c r="E47" s="114"/>
      <c r="F47" s="31"/>
      <c r="G47" s="31"/>
      <c r="H47" s="31"/>
      <c r="I47" s="31"/>
      <c r="J47" s="31"/>
      <c r="K47" s="50">
        <f>L47+M47+N47+O47</f>
        <v>88413.15</v>
      </c>
      <c r="L47" s="42">
        <f>SUM(L48:L51)</f>
        <v>87177.65</v>
      </c>
      <c r="M47" s="42">
        <f t="shared" ref="M47:O47" si="11">SUM(M48:M51)</f>
        <v>0</v>
      </c>
      <c r="N47" s="42">
        <f t="shared" si="11"/>
        <v>1235.5</v>
      </c>
      <c r="O47" s="42">
        <f t="shared" si="11"/>
        <v>0</v>
      </c>
    </row>
    <row r="48" spans="1:16" ht="219" customHeight="1" x14ac:dyDescent="0.3">
      <c r="A48" s="20">
        <v>1</v>
      </c>
      <c r="B48" s="6" t="s">
        <v>36</v>
      </c>
      <c r="C48" s="6" t="s">
        <v>67</v>
      </c>
      <c r="D48" s="6" t="s">
        <v>92</v>
      </c>
      <c r="E48" s="7" t="s">
        <v>174</v>
      </c>
      <c r="F48" s="65"/>
      <c r="G48" s="65"/>
      <c r="H48" s="65"/>
      <c r="I48" s="65"/>
      <c r="J48" s="65"/>
      <c r="K48" s="43">
        <f>L48+M48+O48+N48</f>
        <v>0</v>
      </c>
      <c r="L48" s="38">
        <v>0</v>
      </c>
      <c r="M48" s="38">
        <v>0</v>
      </c>
      <c r="N48" s="38">
        <v>0</v>
      </c>
      <c r="O48" s="38">
        <v>0</v>
      </c>
    </row>
    <row r="49" spans="1:15" ht="96.75" customHeight="1" x14ac:dyDescent="0.3">
      <c r="A49" s="22">
        <v>2</v>
      </c>
      <c r="B49" s="8" t="s">
        <v>37</v>
      </c>
      <c r="C49" s="8" t="s">
        <v>68</v>
      </c>
      <c r="D49" s="8" t="s">
        <v>69</v>
      </c>
      <c r="E49" s="24" t="s">
        <v>171</v>
      </c>
      <c r="F49" s="3"/>
      <c r="G49" s="3"/>
      <c r="H49" s="3"/>
      <c r="I49" s="3"/>
      <c r="J49" s="3"/>
      <c r="K49" s="43">
        <f>L49+M49+O49+N49</f>
        <v>1235.5</v>
      </c>
      <c r="L49" s="38">
        <v>0</v>
      </c>
      <c r="M49" s="38">
        <v>0</v>
      </c>
      <c r="N49" s="38">
        <v>1235.5</v>
      </c>
      <c r="O49" s="38">
        <v>0</v>
      </c>
    </row>
    <row r="50" spans="1:15" ht="169.5" customHeight="1" x14ac:dyDescent="0.3">
      <c r="A50" s="22">
        <v>3</v>
      </c>
      <c r="B50" s="8" t="s">
        <v>47</v>
      </c>
      <c r="C50" s="17" t="s">
        <v>70</v>
      </c>
      <c r="D50" s="8" t="s">
        <v>113</v>
      </c>
      <c r="E50" s="24" t="s">
        <v>172</v>
      </c>
      <c r="F50" s="3"/>
      <c r="G50" s="3"/>
      <c r="H50" s="3"/>
      <c r="I50" s="3"/>
      <c r="J50" s="3"/>
      <c r="K50" s="43">
        <f>L50+M50+O50+N50</f>
        <v>84537</v>
      </c>
      <c r="L50" s="38">
        <v>84537</v>
      </c>
      <c r="M50" s="38">
        <v>0</v>
      </c>
      <c r="N50" s="38">
        <v>0</v>
      </c>
      <c r="O50" s="38">
        <v>0</v>
      </c>
    </row>
    <row r="51" spans="1:15" ht="97.5" customHeight="1" thickBot="1" x14ac:dyDescent="0.35">
      <c r="A51" s="18">
        <v>4</v>
      </c>
      <c r="B51" s="8" t="s">
        <v>56</v>
      </c>
      <c r="C51" s="8" t="s">
        <v>90</v>
      </c>
      <c r="D51" s="8" t="s">
        <v>114</v>
      </c>
      <c r="E51" s="24" t="s">
        <v>173</v>
      </c>
      <c r="F51" s="3"/>
      <c r="G51" s="3"/>
      <c r="H51" s="3"/>
      <c r="I51" s="3"/>
      <c r="J51" s="3"/>
      <c r="K51" s="29">
        <f>L51+M51+O51+N51</f>
        <v>2640.65</v>
      </c>
      <c r="L51" s="38">
        <v>2640.65</v>
      </c>
      <c r="M51" s="38">
        <v>0</v>
      </c>
      <c r="N51" s="38">
        <v>0</v>
      </c>
      <c r="O51" s="38">
        <v>0</v>
      </c>
    </row>
    <row r="52" spans="1:15" s="2" customFormat="1" ht="23.25" customHeight="1" thickBot="1" x14ac:dyDescent="0.35">
      <c r="A52" s="84" t="s">
        <v>38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  <c r="L52" s="40"/>
      <c r="M52" s="40"/>
      <c r="N52" s="40"/>
      <c r="O52" s="40"/>
    </row>
    <row r="53" spans="1:15" s="2" customFormat="1" ht="23.25" customHeight="1" thickBot="1" x14ac:dyDescent="0.35">
      <c r="A53" s="87" t="s">
        <v>161</v>
      </c>
      <c r="B53" s="88"/>
      <c r="C53" s="88"/>
      <c r="D53" s="88"/>
      <c r="E53" s="88"/>
      <c r="F53" s="52"/>
      <c r="G53" s="52"/>
      <c r="H53" s="52"/>
      <c r="I53" s="52"/>
      <c r="J53" s="52"/>
      <c r="K53" s="42">
        <f>L53+M53+N53+O53</f>
        <v>4135112</v>
      </c>
      <c r="L53" s="40">
        <f>SUM(L55:L69)</f>
        <v>0</v>
      </c>
      <c r="M53" s="40">
        <f t="shared" ref="M53:O53" si="12">SUM(M55:M69)</f>
        <v>0</v>
      </c>
      <c r="N53" s="40">
        <f t="shared" si="12"/>
        <v>0</v>
      </c>
      <c r="O53" s="40">
        <f t="shared" si="12"/>
        <v>4135112</v>
      </c>
    </row>
    <row r="54" spans="1:15" s="2" customFormat="1" ht="24" customHeight="1" thickBot="1" x14ac:dyDescent="0.35">
      <c r="A54" s="81" t="s">
        <v>71</v>
      </c>
      <c r="B54" s="82"/>
      <c r="C54" s="82"/>
      <c r="D54" s="82"/>
      <c r="E54" s="82"/>
      <c r="F54" s="82"/>
      <c r="G54" s="82"/>
      <c r="H54" s="82"/>
      <c r="I54" s="82"/>
      <c r="J54" s="82"/>
      <c r="K54" s="83"/>
      <c r="L54" s="42"/>
      <c r="M54" s="42"/>
      <c r="N54" s="42"/>
      <c r="O54" s="42"/>
    </row>
    <row r="55" spans="1:15" s="71" customFormat="1" ht="72.75" customHeight="1" x14ac:dyDescent="0.3">
      <c r="A55" s="69">
        <v>1</v>
      </c>
      <c r="B55" s="6" t="s">
        <v>72</v>
      </c>
      <c r="C55" s="6" t="s">
        <v>48</v>
      </c>
      <c r="D55" s="6" t="s">
        <v>115</v>
      </c>
      <c r="E55" s="7" t="s">
        <v>177</v>
      </c>
      <c r="F55" s="70"/>
      <c r="G55" s="70"/>
      <c r="H55" s="70"/>
      <c r="I55" s="70"/>
      <c r="J55" s="70"/>
      <c r="K55" s="43">
        <f t="shared" ref="K55:K61" si="13">L55+M55-+N55+O55</f>
        <v>0</v>
      </c>
      <c r="L55" s="38">
        <v>0</v>
      </c>
      <c r="M55" s="38">
        <v>0</v>
      </c>
      <c r="N55" s="38">
        <v>0</v>
      </c>
      <c r="O55" s="38">
        <v>0</v>
      </c>
    </row>
    <row r="56" spans="1:15" s="71" customFormat="1" ht="171" customHeight="1" x14ac:dyDescent="0.3">
      <c r="A56" s="72">
        <v>2</v>
      </c>
      <c r="B56" s="8" t="s">
        <v>116</v>
      </c>
      <c r="C56" s="8" t="s">
        <v>49</v>
      </c>
      <c r="D56" s="8" t="s">
        <v>117</v>
      </c>
      <c r="E56" s="24" t="s">
        <v>179</v>
      </c>
      <c r="F56" s="73"/>
      <c r="G56" s="73"/>
      <c r="H56" s="73"/>
      <c r="I56" s="73"/>
      <c r="J56" s="73"/>
      <c r="K56" s="43">
        <f t="shared" si="13"/>
        <v>30673</v>
      </c>
      <c r="L56" s="38">
        <v>0</v>
      </c>
      <c r="M56" s="38">
        <v>0</v>
      </c>
      <c r="N56" s="38">
        <v>0</v>
      </c>
      <c r="O56" s="38">
        <v>30673</v>
      </c>
    </row>
    <row r="57" spans="1:15" s="75" customFormat="1" ht="51.75" customHeight="1" x14ac:dyDescent="0.3">
      <c r="A57" s="22">
        <v>3</v>
      </c>
      <c r="B57" s="8" t="s">
        <v>39</v>
      </c>
      <c r="C57" s="8" t="s">
        <v>40</v>
      </c>
      <c r="D57" s="8" t="s">
        <v>118</v>
      </c>
      <c r="E57" s="24" t="s">
        <v>180</v>
      </c>
      <c r="F57" s="4">
        <f>G57+H57+I57+J57</f>
        <v>30000000</v>
      </c>
      <c r="G57" s="74"/>
      <c r="H57" s="74"/>
      <c r="I57" s="74"/>
      <c r="J57" s="4">
        <v>30000000</v>
      </c>
      <c r="K57" s="43">
        <f t="shared" si="13"/>
        <v>30000</v>
      </c>
      <c r="L57" s="38">
        <v>0</v>
      </c>
      <c r="M57" s="38">
        <v>0</v>
      </c>
      <c r="N57" s="38">
        <v>0</v>
      </c>
      <c r="O57" s="38">
        <v>30000</v>
      </c>
    </row>
    <row r="58" spans="1:15" s="75" customFormat="1" ht="68.25" customHeight="1" x14ac:dyDescent="0.3">
      <c r="A58" s="22">
        <v>4</v>
      </c>
      <c r="B58" s="23" t="s">
        <v>73</v>
      </c>
      <c r="C58" s="23" t="s">
        <v>41</v>
      </c>
      <c r="D58" s="8" t="s">
        <v>119</v>
      </c>
      <c r="E58" s="24" t="s">
        <v>177</v>
      </c>
      <c r="F58" s="4" t="s">
        <v>42</v>
      </c>
      <c r="G58" s="74"/>
      <c r="H58" s="74"/>
      <c r="I58" s="74"/>
      <c r="J58" s="4">
        <v>12097000</v>
      </c>
      <c r="K58" s="43">
        <f t="shared" si="13"/>
        <v>0</v>
      </c>
      <c r="L58" s="38">
        <v>0</v>
      </c>
      <c r="M58" s="38">
        <v>0</v>
      </c>
      <c r="N58" s="38">
        <v>0</v>
      </c>
      <c r="O58" s="38">
        <v>0</v>
      </c>
    </row>
    <row r="59" spans="1:15" s="75" customFormat="1" ht="69" customHeight="1" x14ac:dyDescent="0.3">
      <c r="A59" s="22">
        <v>5</v>
      </c>
      <c r="B59" s="8" t="s">
        <v>74</v>
      </c>
      <c r="C59" s="8" t="s">
        <v>43</v>
      </c>
      <c r="D59" s="8" t="s">
        <v>120</v>
      </c>
      <c r="E59" s="24" t="s">
        <v>177</v>
      </c>
      <c r="F59" s="4" t="s">
        <v>44</v>
      </c>
      <c r="G59" s="74"/>
      <c r="H59" s="74"/>
      <c r="I59" s="74"/>
      <c r="J59" s="4">
        <v>176200000</v>
      </c>
      <c r="K59" s="43">
        <f t="shared" si="13"/>
        <v>0</v>
      </c>
      <c r="L59" s="38">
        <v>0</v>
      </c>
      <c r="M59" s="38">
        <v>0</v>
      </c>
      <c r="N59" s="38">
        <v>0</v>
      </c>
      <c r="O59" s="38">
        <v>0</v>
      </c>
    </row>
    <row r="60" spans="1:15" s="75" customFormat="1" ht="74.25" customHeight="1" x14ac:dyDescent="0.3">
      <c r="A60" s="22">
        <v>6</v>
      </c>
      <c r="B60" s="8" t="s">
        <v>75</v>
      </c>
      <c r="C60" s="8" t="s">
        <v>45</v>
      </c>
      <c r="D60" s="8" t="s">
        <v>121</v>
      </c>
      <c r="E60" s="24" t="s">
        <v>181</v>
      </c>
      <c r="F60" s="4">
        <f>G60+H60+I60+J60</f>
        <v>13600000</v>
      </c>
      <c r="G60" s="74"/>
      <c r="H60" s="74"/>
      <c r="I60" s="74"/>
      <c r="J60" s="4">
        <v>13600000</v>
      </c>
      <c r="K60" s="43">
        <f t="shared" si="13"/>
        <v>75231</v>
      </c>
      <c r="L60" s="38">
        <v>0</v>
      </c>
      <c r="M60" s="38">
        <v>0</v>
      </c>
      <c r="N60" s="38">
        <v>0</v>
      </c>
      <c r="O60" s="38">
        <v>75231</v>
      </c>
    </row>
    <row r="61" spans="1:15" s="75" customFormat="1" ht="132.75" customHeight="1" x14ac:dyDescent="0.3">
      <c r="A61" s="22">
        <v>7</v>
      </c>
      <c r="B61" s="8" t="s">
        <v>76</v>
      </c>
      <c r="C61" s="8" t="s">
        <v>86</v>
      </c>
      <c r="D61" s="8" t="s">
        <v>122</v>
      </c>
      <c r="E61" s="24" t="s">
        <v>178</v>
      </c>
      <c r="F61" s="4">
        <f>G61+H61+I61+J61</f>
        <v>26067000</v>
      </c>
      <c r="G61" s="74"/>
      <c r="H61" s="74"/>
      <c r="I61" s="74"/>
      <c r="J61" s="4">
        <v>26067000</v>
      </c>
      <c r="K61" s="43">
        <f t="shared" si="13"/>
        <v>0</v>
      </c>
      <c r="L61" s="38">
        <v>0</v>
      </c>
      <c r="M61" s="38">
        <v>0</v>
      </c>
      <c r="N61" s="38">
        <v>0</v>
      </c>
      <c r="O61" s="38">
        <v>0</v>
      </c>
    </row>
    <row r="62" spans="1:15" s="75" customFormat="1" ht="93.75" customHeight="1" x14ac:dyDescent="0.3">
      <c r="A62" s="89">
        <v>8</v>
      </c>
      <c r="B62" s="90" t="s">
        <v>77</v>
      </c>
      <c r="C62" s="90" t="s">
        <v>50</v>
      </c>
      <c r="D62" s="90" t="s">
        <v>123</v>
      </c>
      <c r="E62" s="91" t="s">
        <v>182</v>
      </c>
      <c r="F62" s="74"/>
      <c r="G62" s="74"/>
      <c r="H62" s="74"/>
      <c r="I62" s="74"/>
      <c r="J62" s="74"/>
      <c r="K62" s="92">
        <f>L62+M62+N62+O62</f>
        <v>4167</v>
      </c>
      <c r="L62" s="38">
        <v>0</v>
      </c>
      <c r="M62" s="38">
        <v>0</v>
      </c>
      <c r="N62" s="38">
        <v>0</v>
      </c>
      <c r="O62" s="38">
        <v>4167</v>
      </c>
    </row>
    <row r="63" spans="1:15" s="75" customFormat="1" ht="1.5" hidden="1" customHeight="1" x14ac:dyDescent="0.3">
      <c r="A63" s="89"/>
      <c r="B63" s="90"/>
      <c r="C63" s="90"/>
      <c r="D63" s="90"/>
      <c r="E63" s="91"/>
      <c r="F63" s="74"/>
      <c r="G63" s="74"/>
      <c r="H63" s="74"/>
      <c r="I63" s="74"/>
      <c r="J63" s="74"/>
      <c r="K63" s="92"/>
      <c r="L63" s="38"/>
      <c r="M63" s="38"/>
      <c r="N63" s="38"/>
      <c r="O63" s="38"/>
    </row>
    <row r="64" spans="1:15" s="75" customFormat="1" ht="82.5" customHeight="1" x14ac:dyDescent="0.3">
      <c r="A64" s="89">
        <v>9</v>
      </c>
      <c r="B64" s="90" t="s">
        <v>78</v>
      </c>
      <c r="C64" s="90" t="s">
        <v>51</v>
      </c>
      <c r="D64" s="90" t="s">
        <v>124</v>
      </c>
      <c r="E64" s="91" t="s">
        <v>194</v>
      </c>
      <c r="F64" s="4">
        <f>G64+H64+I64+J64</f>
        <v>19200000</v>
      </c>
      <c r="G64" s="74"/>
      <c r="H64" s="74"/>
      <c r="I64" s="74"/>
      <c r="J64" s="4">
        <v>19200000</v>
      </c>
      <c r="K64" s="92">
        <f>L64+M64+N64+O64</f>
        <v>3936700</v>
      </c>
      <c r="L64" s="38">
        <v>0</v>
      </c>
      <c r="M64" s="38">
        <v>0</v>
      </c>
      <c r="N64" s="38">
        <v>0</v>
      </c>
      <c r="O64" s="38">
        <v>3936700</v>
      </c>
    </row>
    <row r="65" spans="1:15" s="75" customFormat="1" ht="0.75" customHeight="1" x14ac:dyDescent="0.3">
      <c r="A65" s="89"/>
      <c r="B65" s="90"/>
      <c r="C65" s="90"/>
      <c r="D65" s="90"/>
      <c r="E65" s="91"/>
      <c r="F65" s="74"/>
      <c r="G65" s="74"/>
      <c r="H65" s="74"/>
      <c r="I65" s="74"/>
      <c r="J65" s="74"/>
      <c r="K65" s="92"/>
      <c r="L65" s="38"/>
      <c r="M65" s="38"/>
      <c r="N65" s="38"/>
      <c r="O65" s="38"/>
    </row>
    <row r="66" spans="1:15" s="75" customFormat="1" ht="67.5" customHeight="1" x14ac:dyDescent="0.3">
      <c r="A66" s="18">
        <v>10</v>
      </c>
      <c r="B66" s="17" t="s">
        <v>80</v>
      </c>
      <c r="C66" s="17" t="s">
        <v>82</v>
      </c>
      <c r="D66" s="8" t="s">
        <v>125</v>
      </c>
      <c r="E66" s="35" t="s">
        <v>183</v>
      </c>
      <c r="F66" s="76"/>
      <c r="G66" s="76"/>
      <c r="H66" s="76"/>
      <c r="I66" s="76"/>
      <c r="J66" s="76"/>
      <c r="K66" s="77">
        <f>L66+M66+N66+O66</f>
        <v>52184</v>
      </c>
      <c r="L66" s="38">
        <v>0</v>
      </c>
      <c r="M66" s="38">
        <v>0</v>
      </c>
      <c r="N66" s="38">
        <v>0</v>
      </c>
      <c r="O66" s="38">
        <v>52184</v>
      </c>
    </row>
    <row r="67" spans="1:15" s="75" customFormat="1" ht="66.75" customHeight="1" x14ac:dyDescent="0.3">
      <c r="A67" s="18">
        <v>11</v>
      </c>
      <c r="B67" s="17" t="s">
        <v>81</v>
      </c>
      <c r="C67" s="17" t="s">
        <v>83</v>
      </c>
      <c r="D67" s="8" t="s">
        <v>126</v>
      </c>
      <c r="E67" s="35" t="s">
        <v>184</v>
      </c>
      <c r="F67" s="76"/>
      <c r="G67" s="76"/>
      <c r="H67" s="76"/>
      <c r="I67" s="76"/>
      <c r="J67" s="76"/>
      <c r="K67" s="77">
        <f>L67+M67+N67+O67</f>
        <v>555</v>
      </c>
      <c r="L67" s="38">
        <v>0</v>
      </c>
      <c r="M67" s="38">
        <v>0</v>
      </c>
      <c r="N67" s="38">
        <v>0</v>
      </c>
      <c r="O67" s="38">
        <v>555</v>
      </c>
    </row>
    <row r="68" spans="1:15" s="75" customFormat="1" ht="66.75" customHeight="1" x14ac:dyDescent="0.3">
      <c r="A68" s="78">
        <v>12</v>
      </c>
      <c r="B68" s="17" t="s">
        <v>93</v>
      </c>
      <c r="C68" s="17" t="s">
        <v>94</v>
      </c>
      <c r="D68" s="8" t="s">
        <v>127</v>
      </c>
      <c r="E68" s="35" t="s">
        <v>185</v>
      </c>
      <c r="F68" s="4"/>
      <c r="G68" s="74"/>
      <c r="H68" s="74"/>
      <c r="I68" s="74"/>
      <c r="J68" s="4"/>
      <c r="K68" s="77">
        <f>L68+M68+N68+O68</f>
        <v>5602</v>
      </c>
      <c r="L68" s="38">
        <v>0</v>
      </c>
      <c r="M68" s="38">
        <v>0</v>
      </c>
      <c r="N68" s="38">
        <v>0</v>
      </c>
      <c r="O68" s="38">
        <v>5602</v>
      </c>
    </row>
    <row r="69" spans="1:15" s="75" customFormat="1" ht="104.25" customHeight="1" x14ac:dyDescent="0.3">
      <c r="A69" s="78">
        <v>13</v>
      </c>
      <c r="B69" s="17" t="s">
        <v>95</v>
      </c>
      <c r="C69" s="17" t="s">
        <v>96</v>
      </c>
      <c r="D69" s="8" t="s">
        <v>128</v>
      </c>
      <c r="E69" s="35" t="s">
        <v>186</v>
      </c>
      <c r="F69" s="4"/>
      <c r="G69" s="74"/>
      <c r="H69" s="74"/>
      <c r="I69" s="74"/>
      <c r="J69" s="4"/>
      <c r="K69" s="29">
        <f>L69+M69+N69+O69</f>
        <v>0</v>
      </c>
      <c r="L69" s="38">
        <v>0</v>
      </c>
      <c r="M69" s="38">
        <v>0</v>
      </c>
      <c r="N69" s="38">
        <v>0</v>
      </c>
      <c r="O69" s="38">
        <v>0</v>
      </c>
    </row>
    <row r="70" spans="1:15" s="58" customFormat="1" ht="33" customHeight="1" x14ac:dyDescent="0.3">
      <c r="A70" s="57"/>
      <c r="B70" s="126" t="s">
        <v>195</v>
      </c>
      <c r="C70" s="126"/>
      <c r="D70" s="126"/>
      <c r="E70" s="80"/>
      <c r="F70" s="80"/>
      <c r="G70" s="80"/>
      <c r="H70" s="80"/>
      <c r="I70" s="80"/>
      <c r="J70" s="80"/>
    </row>
    <row r="71" spans="1:15" s="58" customFormat="1" ht="20.100000000000001" customHeight="1" x14ac:dyDescent="0.3">
      <c r="A71" s="57"/>
      <c r="B71" s="106" t="s">
        <v>196</v>
      </c>
      <c r="C71" s="106"/>
      <c r="D71" s="106"/>
      <c r="E71" s="106"/>
      <c r="F71" s="106"/>
      <c r="G71" s="106"/>
      <c r="H71" s="106"/>
      <c r="I71" s="106"/>
      <c r="J71" s="106"/>
    </row>
    <row r="72" spans="1:15" s="58" customFormat="1" ht="20.100000000000001" customHeight="1" x14ac:dyDescent="0.3">
      <c r="A72" s="57"/>
      <c r="B72" s="106" t="s">
        <v>197</v>
      </c>
      <c r="C72" s="106"/>
      <c r="D72" s="106"/>
      <c r="E72" s="106"/>
      <c r="F72" s="106"/>
      <c r="G72" s="106"/>
      <c r="H72" s="106"/>
      <c r="I72" s="106"/>
      <c r="J72" s="106"/>
    </row>
    <row r="73" spans="1:15" s="58" customFormat="1" ht="20.100000000000001" customHeight="1" x14ac:dyDescent="0.3">
      <c r="A73" s="57"/>
      <c r="B73" s="106" t="s">
        <v>199</v>
      </c>
      <c r="C73" s="106"/>
      <c r="D73" s="106"/>
      <c r="E73" s="106"/>
      <c r="F73" s="106"/>
      <c r="G73" s="106"/>
      <c r="H73" s="106"/>
      <c r="I73" s="106"/>
      <c r="J73" s="106"/>
    </row>
    <row r="74" spans="1:15" s="58" customFormat="1" ht="20.100000000000001" customHeight="1" x14ac:dyDescent="0.3">
      <c r="A74" s="57"/>
      <c r="B74" s="106" t="s">
        <v>198</v>
      </c>
      <c r="C74" s="106"/>
      <c r="D74" s="106"/>
      <c r="E74" s="106"/>
      <c r="F74" s="106"/>
      <c r="G74" s="106"/>
      <c r="H74" s="106"/>
      <c r="I74" s="106"/>
      <c r="J74" s="106"/>
    </row>
    <row r="75" spans="1:15" s="58" customFormat="1" ht="20.100000000000001" customHeight="1" x14ac:dyDescent="0.3">
      <c r="A75" s="57"/>
      <c r="B75" s="57"/>
      <c r="C75" s="57"/>
      <c r="D75" s="57"/>
      <c r="E75" s="59"/>
      <c r="F75" s="60"/>
      <c r="G75" s="61"/>
      <c r="H75" s="61"/>
      <c r="I75" s="61"/>
      <c r="J75" s="61"/>
    </row>
    <row r="76" spans="1:15" s="58" customFormat="1" ht="20.100000000000001" customHeight="1" x14ac:dyDescent="0.3">
      <c r="A76" s="57"/>
      <c r="B76" s="106" t="s">
        <v>200</v>
      </c>
      <c r="C76" s="106"/>
      <c r="D76" s="106"/>
      <c r="E76" s="106"/>
      <c r="F76" s="106"/>
      <c r="G76" s="106"/>
      <c r="H76" s="106"/>
      <c r="I76" s="106"/>
      <c r="J76" s="106"/>
    </row>
    <row r="77" spans="1:15" s="58" customFormat="1" ht="20.100000000000001" customHeight="1" x14ac:dyDescent="0.3">
      <c r="A77" s="57"/>
      <c r="B77" s="57"/>
      <c r="C77" s="57"/>
      <c r="D77" s="57"/>
      <c r="E77" s="59"/>
      <c r="F77" s="60"/>
      <c r="G77" s="61"/>
      <c r="H77" s="61"/>
      <c r="I77" s="61"/>
      <c r="J77" s="61"/>
    </row>
    <row r="78" spans="1:15" s="58" customFormat="1" ht="20.100000000000001" customHeight="1" x14ac:dyDescent="0.3">
      <c r="A78" s="57"/>
      <c r="B78" s="106" t="s">
        <v>187</v>
      </c>
      <c r="C78" s="106"/>
      <c r="D78" s="106"/>
      <c r="E78" s="106"/>
      <c r="F78" s="106"/>
      <c r="G78" s="106"/>
      <c r="H78" s="106"/>
      <c r="I78" s="106"/>
      <c r="J78" s="106"/>
    </row>
    <row r="79" spans="1:15" s="58" customFormat="1" ht="20.100000000000001" customHeight="1" x14ac:dyDescent="0.3">
      <c r="A79" s="57"/>
      <c r="B79" s="106" t="s">
        <v>188</v>
      </c>
      <c r="C79" s="106"/>
      <c r="D79" s="106"/>
      <c r="E79" s="106"/>
      <c r="F79" s="106"/>
      <c r="G79" s="106"/>
      <c r="H79" s="106"/>
      <c r="I79" s="106"/>
      <c r="J79" s="106"/>
    </row>
    <row r="80" spans="1:15" s="58" customFormat="1" ht="20.100000000000001" customHeight="1" x14ac:dyDescent="0.3">
      <c r="A80" s="57"/>
      <c r="B80" s="106" t="s">
        <v>189</v>
      </c>
      <c r="C80" s="106"/>
      <c r="D80" s="106"/>
      <c r="E80" s="106"/>
      <c r="F80" s="106"/>
      <c r="G80" s="106"/>
      <c r="H80" s="106"/>
      <c r="I80" s="106"/>
      <c r="J80" s="106"/>
    </row>
    <row r="81" spans="1:10" s="58" customFormat="1" ht="20.100000000000001" customHeight="1" x14ac:dyDescent="0.3">
      <c r="A81" s="57"/>
      <c r="B81" s="106" t="s">
        <v>190</v>
      </c>
      <c r="C81" s="106"/>
      <c r="D81" s="106"/>
      <c r="E81" s="106"/>
      <c r="F81" s="106"/>
      <c r="G81" s="106"/>
      <c r="H81" s="106"/>
      <c r="I81" s="106"/>
      <c r="J81" s="106"/>
    </row>
    <row r="82" spans="1:10" s="58" customFormat="1" ht="20.100000000000001" customHeight="1" x14ac:dyDescent="0.3">
      <c r="A82" s="57"/>
      <c r="B82" s="57"/>
      <c r="C82" s="57"/>
      <c r="D82" s="57"/>
      <c r="E82" s="59"/>
      <c r="F82" s="60"/>
      <c r="G82" s="61"/>
      <c r="H82" s="61"/>
      <c r="I82" s="61"/>
      <c r="J82" s="61"/>
    </row>
    <row r="83" spans="1:10" s="58" customFormat="1" ht="19.5" customHeight="1" x14ac:dyDescent="0.3">
      <c r="A83" s="57"/>
      <c r="B83" s="106" t="s">
        <v>191</v>
      </c>
      <c r="C83" s="106"/>
      <c r="D83" s="106"/>
      <c r="E83" s="106"/>
      <c r="F83" s="106"/>
      <c r="G83" s="106"/>
      <c r="H83" s="106"/>
      <c r="I83" s="106"/>
      <c r="J83" s="106"/>
    </row>
    <row r="84" spans="1:10" s="58" customFormat="1" ht="19.5" customHeight="1" x14ac:dyDescent="0.3">
      <c r="A84" s="57"/>
      <c r="B84" s="62"/>
      <c r="C84" s="62"/>
      <c r="D84" s="62"/>
      <c r="E84" s="33"/>
      <c r="F84" s="62"/>
      <c r="G84" s="62"/>
      <c r="H84" s="62"/>
      <c r="I84" s="62"/>
      <c r="J84" s="62"/>
    </row>
    <row r="85" spans="1:10" s="58" customFormat="1" ht="18" customHeight="1" x14ac:dyDescent="0.3">
      <c r="A85" s="57"/>
      <c r="B85" s="106" t="s">
        <v>201</v>
      </c>
      <c r="C85" s="106"/>
      <c r="D85" s="106"/>
      <c r="E85" s="106"/>
      <c r="F85" s="106"/>
      <c r="G85" s="106"/>
      <c r="H85" s="106"/>
      <c r="I85" s="106"/>
      <c r="J85" s="106"/>
    </row>
    <row r="86" spans="1:10" s="58" customFormat="1" ht="11.25" customHeight="1" x14ac:dyDescent="0.3">
      <c r="A86" s="57"/>
      <c r="B86" s="62"/>
      <c r="C86" s="62"/>
      <c r="D86" s="62"/>
      <c r="E86" s="33"/>
      <c r="F86" s="62"/>
      <c r="G86" s="62"/>
      <c r="H86" s="62"/>
      <c r="I86" s="62"/>
      <c r="J86" s="62"/>
    </row>
    <row r="87" spans="1:10" s="58" customFormat="1" ht="54.75" customHeight="1" x14ac:dyDescent="0.3">
      <c r="A87" s="57"/>
      <c r="B87" s="106" t="s">
        <v>192</v>
      </c>
      <c r="C87" s="106"/>
      <c r="D87" s="106"/>
      <c r="E87" s="106"/>
      <c r="F87" s="106"/>
      <c r="G87" s="106"/>
      <c r="H87" s="106"/>
      <c r="I87" s="106"/>
      <c r="J87" s="106"/>
    </row>
    <row r="88" spans="1:10" s="63" customFormat="1" ht="61.5" customHeight="1" x14ac:dyDescent="0.3">
      <c r="B88" s="63" t="s">
        <v>169</v>
      </c>
      <c r="E88" s="63" t="s">
        <v>170</v>
      </c>
      <c r="F88" s="64"/>
      <c r="G88" s="64"/>
    </row>
  </sheetData>
  <mergeCells count="60">
    <mergeCell ref="B87:J87"/>
    <mergeCell ref="B76:J76"/>
    <mergeCell ref="B78:J78"/>
    <mergeCell ref="B79:J79"/>
    <mergeCell ref="B80:J80"/>
    <mergeCell ref="B81:J81"/>
    <mergeCell ref="B73:J73"/>
    <mergeCell ref="B74:J74"/>
    <mergeCell ref="B70:D70"/>
    <mergeCell ref="B83:J83"/>
    <mergeCell ref="B85:J85"/>
    <mergeCell ref="M8:M11"/>
    <mergeCell ref="A13:K13"/>
    <mergeCell ref="B71:J71"/>
    <mergeCell ref="B72:J72"/>
    <mergeCell ref="A40:E40"/>
    <mergeCell ref="A27:E27"/>
    <mergeCell ref="A47:E47"/>
    <mergeCell ref="A15:E15"/>
    <mergeCell ref="A34:E34"/>
    <mergeCell ref="A24:E24"/>
    <mergeCell ref="A16:E16"/>
    <mergeCell ref="A17:E17"/>
    <mergeCell ref="A37:E37"/>
    <mergeCell ref="K64:K65"/>
    <mergeCell ref="A62:A63"/>
    <mergeCell ref="A7:A11"/>
    <mergeCell ref="B7:B11"/>
    <mergeCell ref="C7:C11"/>
    <mergeCell ref="D7:D11"/>
    <mergeCell ref="E7:E11"/>
    <mergeCell ref="E1:K1"/>
    <mergeCell ref="F8:J8"/>
    <mergeCell ref="K8:K11"/>
    <mergeCell ref="F9:F11"/>
    <mergeCell ref="G9:G11"/>
    <mergeCell ref="H9:H11"/>
    <mergeCell ref="I9:I11"/>
    <mergeCell ref="J9:J11"/>
    <mergeCell ref="E3:O3"/>
    <mergeCell ref="N8:N11"/>
    <mergeCell ref="O8:O11"/>
    <mergeCell ref="K7:O7"/>
    <mergeCell ref="A4:O4"/>
    <mergeCell ref="A5:O5"/>
    <mergeCell ref="A6:O6"/>
    <mergeCell ref="L8:L11"/>
    <mergeCell ref="A54:K54"/>
    <mergeCell ref="A52:K52"/>
    <mergeCell ref="A53:E53"/>
    <mergeCell ref="A64:A65"/>
    <mergeCell ref="B64:B65"/>
    <mergeCell ref="C64:C65"/>
    <mergeCell ref="D64:D65"/>
    <mergeCell ref="E64:E65"/>
    <mergeCell ref="B62:B63"/>
    <mergeCell ref="C62:C63"/>
    <mergeCell ref="D62:D63"/>
    <mergeCell ref="E62:E63"/>
    <mergeCell ref="K62:K63"/>
  </mergeCells>
  <pageMargins left="0.78740157480314965" right="0.39370078740157483" top="0.78740157480314965" bottom="0.78740157480314965" header="0.19685039370078741" footer="0.19685039370078741"/>
  <pageSetup paperSize="9" scale="46" fitToHeight="6" orientation="landscape" r:id="rId1"/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Актуал. Плана на утверждение</vt:lpstr>
      <vt:lpstr>'Актуал. Плана на утверждение'!Область_печати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Андреева Ольга Николаевна</cp:lastModifiedBy>
  <cp:lastPrinted>2026-03-31T03:19:00Z</cp:lastPrinted>
  <dcterms:created xsi:type="dcterms:W3CDTF">2020-03-25T08:10:46Z</dcterms:created>
  <dcterms:modified xsi:type="dcterms:W3CDTF">2026-04-06T02:37:38Z</dcterms:modified>
</cp:coreProperties>
</file>