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updateLinks="always"/>
  <mc:AlternateContent xmlns:mc="http://schemas.openxmlformats.org/markup-compatibility/2006">
    <mc:Choice Requires="x15">
      <x15ac:absPath xmlns:x15ac="http://schemas.microsoft.com/office/spreadsheetml/2010/11/ac" url="\\shareserver\Общая\Отдел ДО\ОФИЦИАЛЬНОЕ УСОЛЬЕ\На опубликование\2096-па_19.11.2025\"/>
    </mc:Choice>
  </mc:AlternateContent>
  <xr:revisionPtr revIDLastSave="0" documentId="13_ncr:1_{3898A430-A1EB-4476-9F79-D6483F3C567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итьевая вода" sheetId="1" r:id="rId1"/>
    <sheet name="техническая вода" sheetId="2" r:id="rId2"/>
    <sheet name="водоотведение" sheetId="3" r:id="rId3"/>
  </sheets>
  <externalReferences>
    <externalReference r:id="rId4"/>
  </externalReferences>
  <definedNames>
    <definedName name="_xlnm.Print_Titles" localSheetId="2">водоотведение!$A:$B</definedName>
    <definedName name="_xlnm.Print_Titles" localSheetId="0">'питьевая вода'!$A:$B</definedName>
    <definedName name="_xlnm.Print_Titles" localSheetId="1">'техническая вода'!$A:$B</definedName>
    <definedName name="_xlnm.Print_Area" localSheetId="2">водоотведение!$A$1:$AK$36</definedName>
    <definedName name="_xlnm.Print_Area" localSheetId="0">'питьевая вода'!$A$1:$AK$36</definedName>
    <definedName name="_xlnm.Print_Area" localSheetId="1">'техническая вода'!$A$1:$AK$36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3" l="1"/>
  <c r="F12" i="3"/>
  <c r="G12" i="3"/>
  <c r="H12" i="3"/>
  <c r="I12" i="3"/>
  <c r="J12" i="3"/>
  <c r="K12" i="3"/>
  <c r="L12" i="3"/>
  <c r="M12" i="3"/>
  <c r="N12" i="3"/>
  <c r="O12" i="3"/>
  <c r="P12" i="3"/>
  <c r="Q12" i="3"/>
  <c r="R12" i="3"/>
  <c r="S12" i="3"/>
  <c r="T12" i="3"/>
  <c r="U12" i="3"/>
  <c r="V12" i="3"/>
  <c r="W12" i="3"/>
  <c r="X12" i="3"/>
  <c r="Y12" i="3"/>
  <c r="Z12" i="3"/>
  <c r="AA12" i="3"/>
  <c r="AB12" i="3"/>
  <c r="D12" i="3"/>
  <c r="E12" i="2" l="1"/>
  <c r="F12" i="2"/>
  <c r="G12" i="2"/>
  <c r="H12" i="2"/>
  <c r="I12" i="2"/>
  <c r="J12" i="2"/>
  <c r="K12" i="2"/>
  <c r="L12" i="2"/>
  <c r="M12" i="2"/>
  <c r="N12" i="2"/>
  <c r="O12" i="2"/>
  <c r="P12" i="2"/>
  <c r="Q12" i="2"/>
  <c r="R12" i="2"/>
  <c r="S12" i="2"/>
  <c r="T12" i="2"/>
  <c r="U12" i="2"/>
  <c r="V12" i="2"/>
  <c r="W12" i="2"/>
  <c r="X12" i="2"/>
  <c r="Y12" i="2"/>
  <c r="Z12" i="2"/>
  <c r="AA12" i="2"/>
  <c r="AB12" i="2"/>
  <c r="AC12" i="2"/>
  <c r="AD12" i="2"/>
  <c r="AE12" i="2"/>
  <c r="AF12" i="2"/>
  <c r="AG12" i="2"/>
  <c r="AH12" i="2"/>
  <c r="AI12" i="2"/>
  <c r="AJ12" i="2"/>
  <c r="D12" i="2"/>
  <c r="AB12" i="1"/>
  <c r="AC12" i="1"/>
  <c r="AD12" i="1"/>
  <c r="AE12" i="1"/>
  <c r="AF12" i="1"/>
  <c r="AG12" i="1"/>
  <c r="AH12" i="1"/>
  <c r="AI12" i="1"/>
  <c r="AJ12" i="1"/>
  <c r="E12" i="1"/>
  <c r="F12" i="1"/>
  <c r="G12" i="1"/>
  <c r="H12" i="1"/>
  <c r="I12" i="1"/>
  <c r="J12" i="1"/>
  <c r="K12" i="1"/>
  <c r="L12" i="1"/>
  <c r="M12" i="1"/>
  <c r="N12" i="1"/>
  <c r="O12" i="1"/>
  <c r="P12" i="1"/>
  <c r="Q12" i="1"/>
  <c r="R12" i="1"/>
  <c r="S12" i="1"/>
  <c r="T12" i="1"/>
  <c r="U12" i="1"/>
  <c r="V12" i="1"/>
  <c r="W12" i="1"/>
  <c r="X12" i="1"/>
  <c r="Y12" i="1"/>
  <c r="Z12" i="1"/>
  <c r="AA12" i="1"/>
  <c r="D12" i="1"/>
  <c r="AK12" i="1" l="1"/>
  <c r="AK12" i="2"/>
  <c r="AK11" i="3"/>
  <c r="AK11" i="2"/>
  <c r="AK11" i="1"/>
  <c r="AK22" i="3" l="1"/>
  <c r="AK21" i="3"/>
  <c r="AK20" i="3"/>
  <c r="AK18" i="3"/>
  <c r="AK17" i="3"/>
  <c r="AK16" i="3"/>
  <c r="AK13" i="3"/>
  <c r="AK14" i="3"/>
  <c r="AK13" i="2"/>
  <c r="AK14" i="2"/>
  <c r="AK16" i="2"/>
  <c r="AK17" i="2"/>
  <c r="AK18" i="2"/>
  <c r="AK20" i="2"/>
  <c r="AK21" i="2"/>
  <c r="AK22" i="2"/>
  <c r="AK21" i="1"/>
  <c r="AK22" i="1"/>
  <c r="AK20" i="1"/>
  <c r="AK17" i="1"/>
  <c r="AK18" i="1"/>
  <c r="AK16" i="1"/>
  <c r="AK15" i="1" s="1"/>
  <c r="AK13" i="1"/>
  <c r="AK10" i="1" s="1"/>
  <c r="AK14" i="1"/>
  <c r="AK19" i="2" l="1"/>
  <c r="AK19" i="1"/>
  <c r="AK15" i="2"/>
  <c r="AF11" i="2"/>
  <c r="AG11" i="2" s="1"/>
  <c r="AH11" i="2" s="1"/>
  <c r="AI11" i="2" s="1"/>
  <c r="AJ11" i="2" s="1"/>
  <c r="B39" i="3" l="1"/>
  <c r="AJ19" i="3"/>
  <c r="AI19" i="3"/>
  <c r="AH19" i="3"/>
  <c r="AG19" i="3"/>
  <c r="AF19" i="3"/>
  <c r="AE19" i="3"/>
  <c r="AD19" i="3"/>
  <c r="AC19" i="3"/>
  <c r="AB19" i="3"/>
  <c r="AA19" i="3"/>
  <c r="Z19" i="3"/>
  <c r="Y19" i="3"/>
  <c r="X19" i="3"/>
  <c r="W19" i="3"/>
  <c r="V19" i="3"/>
  <c r="U19" i="3"/>
  <c r="T19" i="3"/>
  <c r="S19" i="3"/>
  <c r="R19" i="3"/>
  <c r="Q19" i="3"/>
  <c r="P19" i="3"/>
  <c r="O19" i="3"/>
  <c r="N19" i="3"/>
  <c r="M19" i="3"/>
  <c r="L19" i="3"/>
  <c r="K19" i="3"/>
  <c r="J19" i="3"/>
  <c r="I19" i="3"/>
  <c r="H19" i="3"/>
  <c r="G19" i="3"/>
  <c r="F19" i="3"/>
  <c r="E19" i="3"/>
  <c r="D19" i="3"/>
  <c r="AJ15" i="3"/>
  <c r="AI15" i="3"/>
  <c r="AH15" i="3"/>
  <c r="AG15" i="3"/>
  <c r="AF15" i="3"/>
  <c r="AE15" i="3"/>
  <c r="AD15" i="3"/>
  <c r="AC15" i="3"/>
  <c r="AB15" i="3"/>
  <c r="AA15" i="3"/>
  <c r="Z15" i="3"/>
  <c r="Y15" i="3"/>
  <c r="X15" i="3"/>
  <c r="W15" i="3"/>
  <c r="V15" i="3"/>
  <c r="U15" i="3"/>
  <c r="T15" i="3"/>
  <c r="S15" i="3"/>
  <c r="R15" i="3"/>
  <c r="Q15" i="3"/>
  <c r="P15" i="3"/>
  <c r="O15" i="3"/>
  <c r="N15" i="3"/>
  <c r="M15" i="3"/>
  <c r="L15" i="3"/>
  <c r="K15" i="3"/>
  <c r="J15" i="3"/>
  <c r="I15" i="3"/>
  <c r="H15" i="3"/>
  <c r="G15" i="3"/>
  <c r="F15" i="3"/>
  <c r="E15" i="3"/>
  <c r="D15" i="3"/>
  <c r="B39" i="2"/>
  <c r="AJ19" i="2"/>
  <c r="AI19" i="2"/>
  <c r="AH19" i="2"/>
  <c r="AG19" i="2"/>
  <c r="AF19" i="2"/>
  <c r="AE19" i="2"/>
  <c r="AD19" i="2"/>
  <c r="AC19" i="2"/>
  <c r="AB19" i="2"/>
  <c r="AA19" i="2"/>
  <c r="Z19" i="2"/>
  <c r="Y19" i="2"/>
  <c r="X19" i="2"/>
  <c r="W19" i="2"/>
  <c r="V19" i="2"/>
  <c r="U19" i="2"/>
  <c r="T19" i="2"/>
  <c r="S19" i="2"/>
  <c r="R19" i="2"/>
  <c r="Q19" i="2"/>
  <c r="P19" i="2"/>
  <c r="O19" i="2"/>
  <c r="N19" i="2"/>
  <c r="M19" i="2"/>
  <c r="L19" i="2"/>
  <c r="K19" i="2"/>
  <c r="J19" i="2"/>
  <c r="I19" i="2"/>
  <c r="H19" i="2"/>
  <c r="G19" i="2"/>
  <c r="F19" i="2"/>
  <c r="E19" i="2"/>
  <c r="D19" i="2"/>
  <c r="AJ15" i="2"/>
  <c r="AI15" i="2"/>
  <c r="AH15" i="2"/>
  <c r="AG15" i="2"/>
  <c r="AF15" i="2"/>
  <c r="AE15" i="2"/>
  <c r="AD15" i="2"/>
  <c r="AC15" i="2"/>
  <c r="AB15" i="2"/>
  <c r="AA15" i="2"/>
  <c r="Z15" i="2"/>
  <c r="Y15" i="2"/>
  <c r="X15" i="2"/>
  <c r="W15" i="2"/>
  <c r="V15" i="2"/>
  <c r="U15" i="2"/>
  <c r="T15" i="2"/>
  <c r="S15" i="2"/>
  <c r="R15" i="2"/>
  <c r="Q15" i="2"/>
  <c r="P15" i="2"/>
  <c r="O15" i="2"/>
  <c r="N15" i="2"/>
  <c r="M15" i="2"/>
  <c r="L15" i="2"/>
  <c r="K15" i="2"/>
  <c r="J15" i="2"/>
  <c r="I15" i="2"/>
  <c r="H15" i="2"/>
  <c r="G15" i="2"/>
  <c r="F15" i="2"/>
  <c r="E15" i="2"/>
  <c r="D15" i="2"/>
  <c r="AK15" i="3" l="1"/>
  <c r="AK19" i="3"/>
  <c r="D19" i="1" l="1"/>
  <c r="E19" i="1" l="1"/>
  <c r="D15" i="1"/>
  <c r="B39" i="1"/>
  <c r="F19" i="1" l="1"/>
  <c r="E15" i="1"/>
  <c r="G19" i="1" l="1"/>
  <c r="F15" i="1"/>
  <c r="H19" i="1" l="1"/>
  <c r="G15" i="1"/>
  <c r="I19" i="1" l="1"/>
  <c r="H15" i="1"/>
  <c r="J19" i="1" l="1"/>
  <c r="I15" i="1"/>
  <c r="K19" i="1" l="1"/>
  <c r="J15" i="1"/>
  <c r="L19" i="1" l="1"/>
  <c r="K15" i="1"/>
  <c r="M19" i="1" l="1"/>
  <c r="L15" i="1"/>
  <c r="N19" i="1" l="1"/>
  <c r="M15" i="1"/>
  <c r="O19" i="1" l="1"/>
  <c r="N15" i="1"/>
  <c r="P19" i="1" l="1"/>
  <c r="O15" i="1"/>
  <c r="Q19" i="1" l="1"/>
  <c r="P15" i="1"/>
  <c r="R19" i="1" l="1"/>
  <c r="Q15" i="1"/>
  <c r="S19" i="1" l="1"/>
  <c r="R15" i="1"/>
  <c r="T19" i="1" l="1"/>
  <c r="S15" i="1"/>
  <c r="U19" i="1" l="1"/>
  <c r="T15" i="1"/>
  <c r="V19" i="1" l="1"/>
  <c r="U15" i="1"/>
  <c r="W19" i="1" l="1"/>
  <c r="V15" i="1"/>
  <c r="X19" i="1" l="1"/>
  <c r="W15" i="1"/>
  <c r="Y19" i="1" l="1"/>
  <c r="X15" i="1"/>
  <c r="Z19" i="1" l="1"/>
  <c r="Y15" i="1"/>
  <c r="AA19" i="1" l="1"/>
  <c r="Z15" i="1"/>
  <c r="AB19" i="1" l="1"/>
  <c r="AA15" i="1"/>
  <c r="AC19" i="1" l="1"/>
  <c r="AB15" i="1"/>
  <c r="AD19" i="1" l="1"/>
  <c r="AC15" i="1"/>
  <c r="AE19" i="1" l="1"/>
  <c r="AD15" i="1"/>
  <c r="AF19" i="1" l="1"/>
  <c r="AE15" i="1"/>
  <c r="AG19" i="1" l="1"/>
  <c r="AF15" i="1"/>
  <c r="AH19" i="1" l="1"/>
  <c r="AG15" i="1"/>
  <c r="AI19" i="1" l="1"/>
  <c r="AH15" i="1"/>
  <c r="AJ19" i="1" l="1"/>
  <c r="AI15" i="1"/>
  <c r="AJ15" i="1" l="1"/>
  <c r="AB25" i="2" l="1"/>
  <c r="AB24" i="2" s="1"/>
  <c r="AB10" i="2"/>
  <c r="AB27" i="2" l="1"/>
  <c r="AB26" i="2"/>
  <c r="AC25" i="2"/>
  <c r="AC24" i="2" s="1"/>
  <c r="AC10" i="2"/>
  <c r="AD25" i="2" l="1"/>
  <c r="AD24" i="2" s="1"/>
  <c r="AD10" i="2"/>
  <c r="AC27" i="2"/>
  <c r="AC26" i="2"/>
  <c r="AD27" i="2" l="1"/>
  <c r="AD26" i="2"/>
  <c r="AF25" i="2" l="1"/>
  <c r="AF24" i="2" s="1"/>
  <c r="AF10" i="2"/>
  <c r="AE25" i="2"/>
  <c r="AE10" i="2"/>
  <c r="AE24" i="2" l="1"/>
  <c r="AF27" i="2"/>
  <c r="AF26" i="2"/>
  <c r="AE27" i="2"/>
  <c r="AE26" i="2"/>
  <c r="AH25" i="2" l="1"/>
  <c r="AH24" i="2" s="1"/>
  <c r="AH10" i="2"/>
  <c r="AG25" i="2"/>
  <c r="AG24" i="2" s="1"/>
  <c r="AG10" i="2"/>
  <c r="AG27" i="2" l="1"/>
  <c r="AG26" i="2"/>
  <c r="AH27" i="2"/>
  <c r="AH26" i="2"/>
  <c r="AI25" i="2"/>
  <c r="AI24" i="2" s="1"/>
  <c r="AI10" i="2"/>
  <c r="AJ25" i="2" l="1"/>
  <c r="AJ10" i="2"/>
  <c r="AI27" i="2"/>
  <c r="AI26" i="2"/>
  <c r="AJ26" i="2" l="1"/>
  <c r="AJ24" i="2"/>
  <c r="AJ27" i="2" l="1"/>
  <c r="AJ10" i="1" l="1"/>
  <c r="AJ25" i="1"/>
  <c r="AJ24" i="1" s="1"/>
  <c r="AD10" i="1"/>
  <c r="AD25" i="1"/>
  <c r="AD24" i="1" s="1"/>
  <c r="AB10" i="1"/>
  <c r="AB25" i="1"/>
  <c r="AB24" i="1" s="1"/>
  <c r="AF10" i="1" l="1"/>
  <c r="AF25" i="1"/>
  <c r="AF24" i="1" s="1"/>
  <c r="AB27" i="1"/>
  <c r="AB26" i="1"/>
  <c r="AD26" i="1"/>
  <c r="AD27" i="1"/>
  <c r="AH10" i="1"/>
  <c r="AH25" i="1"/>
  <c r="AH24" i="1" s="1"/>
  <c r="AG25" i="1"/>
  <c r="AG24" i="1" s="1"/>
  <c r="AG10" i="1"/>
  <c r="AE25" i="1"/>
  <c r="AE24" i="1" s="1"/>
  <c r="AE10" i="1"/>
  <c r="AI25" i="1"/>
  <c r="AI24" i="1" s="1"/>
  <c r="AI10" i="1"/>
  <c r="AC25" i="1"/>
  <c r="AC24" i="1" s="1"/>
  <c r="AC10" i="1"/>
  <c r="AJ26" i="1"/>
  <c r="AJ27" i="1"/>
  <c r="AI26" i="1" l="1"/>
  <c r="AI27" i="1"/>
  <c r="AE27" i="1"/>
  <c r="AE26" i="1"/>
  <c r="AG26" i="1"/>
  <c r="AG27" i="1"/>
  <c r="AH26" i="1"/>
  <c r="AH27" i="1"/>
  <c r="AC26" i="1"/>
  <c r="AC27" i="1"/>
  <c r="AF26" i="1"/>
  <c r="AF27" i="1"/>
  <c r="I10" i="2" l="1"/>
  <c r="I25" i="2"/>
  <c r="I24" i="2" s="1"/>
  <c r="L25" i="2"/>
  <c r="L24" i="2" s="1"/>
  <c r="L10" i="2"/>
  <c r="E10" i="2"/>
  <c r="E25" i="2"/>
  <c r="E24" i="2" s="1"/>
  <c r="G25" i="2"/>
  <c r="G24" i="2" s="1"/>
  <c r="G10" i="2"/>
  <c r="H25" i="2"/>
  <c r="H24" i="2" s="1"/>
  <c r="H10" i="2"/>
  <c r="G26" i="2" l="1"/>
  <c r="G27" i="2"/>
  <c r="E26" i="2"/>
  <c r="E27" i="2"/>
  <c r="F25" i="2"/>
  <c r="F24" i="2" s="1"/>
  <c r="F10" i="2"/>
  <c r="J25" i="2"/>
  <c r="J24" i="2" s="1"/>
  <c r="J10" i="2"/>
  <c r="M25" i="2"/>
  <c r="M24" i="2" s="1"/>
  <c r="M10" i="2"/>
  <c r="M26" i="2" s="1"/>
  <c r="K10" i="2"/>
  <c r="K25" i="2"/>
  <c r="K24" i="2" s="1"/>
  <c r="H27" i="2"/>
  <c r="H26" i="2"/>
  <c r="L26" i="2"/>
  <c r="L27" i="2"/>
  <c r="I27" i="2"/>
  <c r="I26" i="2"/>
  <c r="M27" i="2" l="1"/>
  <c r="N10" i="2"/>
  <c r="N25" i="2"/>
  <c r="N24" i="2" s="1"/>
  <c r="K27" i="2"/>
  <c r="K26" i="2"/>
  <c r="F27" i="2"/>
  <c r="F26" i="2"/>
  <c r="J26" i="2"/>
  <c r="J27" i="2"/>
  <c r="O25" i="2" l="1"/>
  <c r="O24" i="2" s="1"/>
  <c r="O10" i="2"/>
  <c r="N27" i="2"/>
  <c r="N26" i="2"/>
  <c r="O27" i="2" l="1"/>
  <c r="O26" i="2"/>
  <c r="P25" i="2"/>
  <c r="P24" i="2" s="1"/>
  <c r="P10" i="2"/>
  <c r="P26" i="2" l="1"/>
  <c r="P27" i="2"/>
  <c r="Q25" i="2"/>
  <c r="Q24" i="2" s="1"/>
  <c r="Q10" i="2"/>
  <c r="R25" i="2" l="1"/>
  <c r="R24" i="2" s="1"/>
  <c r="R10" i="2"/>
  <c r="Q26" i="2"/>
  <c r="Q27" i="2"/>
  <c r="R27" i="2" l="1"/>
  <c r="R26" i="2"/>
  <c r="S25" i="2" l="1"/>
  <c r="S24" i="2" s="1"/>
  <c r="S10" i="2"/>
  <c r="S26" i="2" l="1"/>
  <c r="S27" i="2"/>
  <c r="U10" i="2"/>
  <c r="U26" i="2" s="1"/>
  <c r="U25" i="2"/>
  <c r="U24" i="2" s="1"/>
  <c r="T25" i="2"/>
  <c r="T24" i="2" s="1"/>
  <c r="T10" i="2"/>
  <c r="T27" i="2" l="1"/>
  <c r="T26" i="2"/>
  <c r="U27" i="2"/>
  <c r="W25" i="2" l="1"/>
  <c r="W24" i="2" s="1"/>
  <c r="W10" i="2"/>
  <c r="W26" i="2" s="1"/>
  <c r="V25" i="2"/>
  <c r="V24" i="2" s="1"/>
  <c r="V10" i="2"/>
  <c r="W27" i="2" l="1"/>
  <c r="V26" i="2"/>
  <c r="V27" i="2"/>
  <c r="D25" i="2" l="1"/>
  <c r="D10" i="2"/>
  <c r="D26" i="2" l="1"/>
  <c r="D24" i="2"/>
  <c r="D27" i="2" l="1"/>
  <c r="E25" i="1" l="1"/>
  <c r="E24" i="1" s="1"/>
  <c r="E10" i="1"/>
  <c r="Z25" i="1"/>
  <c r="Z24" i="1" s="1"/>
  <c r="Z10" i="1"/>
  <c r="E26" i="1" l="1"/>
  <c r="E27" i="1"/>
  <c r="Z27" i="1"/>
  <c r="Z26" i="1"/>
  <c r="K25" i="1"/>
  <c r="K24" i="1" s="1"/>
  <c r="K10" i="1"/>
  <c r="G25" i="1"/>
  <c r="G24" i="1" s="1"/>
  <c r="G10" i="1"/>
  <c r="AA10" i="1"/>
  <c r="AA25" i="1"/>
  <c r="AA24" i="1" s="1"/>
  <c r="I25" i="1"/>
  <c r="I24" i="1" s="1"/>
  <c r="I10" i="1"/>
  <c r="V25" i="1"/>
  <c r="V24" i="1" s="1"/>
  <c r="V10" i="1"/>
  <c r="V26" i="1" l="1"/>
  <c r="V27" i="1"/>
  <c r="T25" i="1"/>
  <c r="T24" i="1" s="1"/>
  <c r="T10" i="1"/>
  <c r="N25" i="1"/>
  <c r="N24" i="1" s="1"/>
  <c r="N10" i="1"/>
  <c r="Q25" i="1"/>
  <c r="Q24" i="1" s="1"/>
  <c r="Q10" i="1"/>
  <c r="H25" i="1"/>
  <c r="H24" i="1" s="1"/>
  <c r="H10" i="1"/>
  <c r="J25" i="1"/>
  <c r="J24" i="1" s="1"/>
  <c r="J10" i="1"/>
  <c r="AA26" i="1"/>
  <c r="AA27" i="1"/>
  <c r="G26" i="1"/>
  <c r="G27" i="1"/>
  <c r="K26" i="1"/>
  <c r="K27" i="1"/>
  <c r="Y25" i="1"/>
  <c r="Y24" i="1" s="1"/>
  <c r="Y10" i="1"/>
  <c r="W25" i="1"/>
  <c r="W24" i="1" s="1"/>
  <c r="W10" i="1"/>
  <c r="I27" i="1"/>
  <c r="I26" i="1"/>
  <c r="L25" i="1"/>
  <c r="L24" i="1" s="1"/>
  <c r="L10" i="1"/>
  <c r="X25" i="1"/>
  <c r="X24" i="1" s="1"/>
  <c r="X10" i="1"/>
  <c r="S25" i="1"/>
  <c r="S24" i="1" s="1"/>
  <c r="S10" i="1"/>
  <c r="O25" i="1"/>
  <c r="O24" i="1" s="1"/>
  <c r="O10" i="1"/>
  <c r="R25" i="1"/>
  <c r="R24" i="1" s="1"/>
  <c r="R10" i="1"/>
  <c r="F25" i="1"/>
  <c r="F24" i="1" s="1"/>
  <c r="F10" i="1"/>
  <c r="M25" i="1"/>
  <c r="M24" i="1" s="1"/>
  <c r="M10" i="1"/>
  <c r="M26" i="1" s="1"/>
  <c r="P25" i="1"/>
  <c r="P24" i="1" s="1"/>
  <c r="P10" i="1"/>
  <c r="U25" i="1"/>
  <c r="U24" i="1" s="1"/>
  <c r="U10" i="1"/>
  <c r="N26" i="1" l="1"/>
  <c r="N27" i="1"/>
  <c r="P27" i="1"/>
  <c r="P26" i="1"/>
  <c r="M27" i="1"/>
  <c r="O26" i="1"/>
  <c r="O27" i="1"/>
  <c r="L27" i="1"/>
  <c r="L26" i="1"/>
  <c r="Y26" i="1"/>
  <c r="Y27" i="1"/>
  <c r="Q27" i="1"/>
  <c r="Q26" i="1"/>
  <c r="F26" i="1"/>
  <c r="F27" i="1"/>
  <c r="T26" i="1"/>
  <c r="T27" i="1"/>
  <c r="U26" i="1"/>
  <c r="U27" i="1"/>
  <c r="R27" i="1"/>
  <c r="R26" i="1"/>
  <c r="S26" i="1"/>
  <c r="S27" i="1"/>
  <c r="X27" i="1"/>
  <c r="X26" i="1"/>
  <c r="W27" i="1"/>
  <c r="W26" i="1"/>
  <c r="J27" i="1"/>
  <c r="J26" i="1"/>
  <c r="H26" i="1"/>
  <c r="H27" i="1"/>
  <c r="D10" i="3" l="1"/>
  <c r="D25" i="3"/>
  <c r="D24" i="3" s="1"/>
  <c r="E10" i="3"/>
  <c r="E25" i="3"/>
  <c r="E24" i="3" s="1"/>
  <c r="E27" i="3" l="1"/>
  <c r="E26" i="3"/>
  <c r="D26" i="3"/>
  <c r="D27" i="3"/>
  <c r="F25" i="3" l="1"/>
  <c r="F24" i="3" s="1"/>
  <c r="F10" i="3"/>
  <c r="F26" i="3" s="1"/>
  <c r="G25" i="3" l="1"/>
  <c r="G24" i="3" s="1"/>
  <c r="G10" i="3"/>
  <c r="F27" i="3"/>
  <c r="H10" i="3" l="1"/>
  <c r="H26" i="3" s="1"/>
  <c r="H25" i="3"/>
  <c r="H24" i="3" s="1"/>
  <c r="G27" i="3"/>
  <c r="G26" i="3"/>
  <c r="H27" i="3" l="1"/>
  <c r="I25" i="3"/>
  <c r="I24" i="3" s="1"/>
  <c r="I10" i="3"/>
  <c r="I27" i="3" l="1"/>
  <c r="I26" i="3"/>
  <c r="J25" i="3"/>
  <c r="J24" i="3" s="1"/>
  <c r="J10" i="3"/>
  <c r="K10" i="3" l="1"/>
  <c r="K25" i="3"/>
  <c r="K24" i="3" s="1"/>
  <c r="J26" i="3"/>
  <c r="J27" i="3"/>
  <c r="L10" i="3" l="1"/>
  <c r="L25" i="3"/>
  <c r="L24" i="3" s="1"/>
  <c r="K27" i="3"/>
  <c r="K26" i="3"/>
  <c r="M25" i="3" l="1"/>
  <c r="M24" i="3" s="1"/>
  <c r="M10" i="3"/>
  <c r="L27" i="3"/>
  <c r="L26" i="3"/>
  <c r="N25" i="3" l="1"/>
  <c r="N24" i="3" s="1"/>
  <c r="N10" i="3"/>
  <c r="M27" i="3"/>
  <c r="M26" i="3"/>
  <c r="O10" i="3" l="1"/>
  <c r="O25" i="3"/>
  <c r="O24" i="3" s="1"/>
  <c r="N27" i="3"/>
  <c r="N26" i="3"/>
  <c r="P10" i="3" l="1"/>
  <c r="P25" i="3"/>
  <c r="P24" i="3" s="1"/>
  <c r="O27" i="3"/>
  <c r="O26" i="3"/>
  <c r="Q25" i="3" l="1"/>
  <c r="Q24" i="3" s="1"/>
  <c r="Q10" i="3"/>
  <c r="P27" i="3"/>
  <c r="P26" i="3"/>
  <c r="Q27" i="3" l="1"/>
  <c r="Q26" i="3"/>
  <c r="R10" i="3"/>
  <c r="R25" i="3"/>
  <c r="R24" i="3" s="1"/>
  <c r="R27" i="3" l="1"/>
  <c r="R26" i="3"/>
  <c r="S10" i="3"/>
  <c r="S25" i="3"/>
  <c r="S24" i="3" s="1"/>
  <c r="S27" i="3" l="1"/>
  <c r="S26" i="3"/>
  <c r="T10" i="3"/>
  <c r="T25" i="3"/>
  <c r="T24" i="3" s="1"/>
  <c r="T27" i="3" l="1"/>
  <c r="T26" i="3"/>
  <c r="U10" i="3"/>
  <c r="U25" i="3"/>
  <c r="U24" i="3" s="1"/>
  <c r="V25" i="3" l="1"/>
  <c r="V24" i="3" s="1"/>
  <c r="V10" i="3"/>
  <c r="U27" i="3"/>
  <c r="U26" i="3"/>
  <c r="V27" i="3" l="1"/>
  <c r="V26" i="3"/>
  <c r="X25" i="3" l="1"/>
  <c r="X24" i="3" s="1"/>
  <c r="X10" i="3"/>
  <c r="X26" i="3" s="1"/>
  <c r="W10" i="3"/>
  <c r="W26" i="3" s="1"/>
  <c r="W25" i="3"/>
  <c r="Y25" i="3" l="1"/>
  <c r="Y24" i="3" s="1"/>
  <c r="Y10" i="3"/>
  <c r="X27" i="3"/>
  <c r="W24" i="3"/>
  <c r="Y27" i="3" l="1"/>
  <c r="Y26" i="3"/>
  <c r="Z25" i="3"/>
  <c r="Z10" i="3"/>
  <c r="Z26" i="3" s="1"/>
  <c r="W27" i="3"/>
  <c r="AA25" i="3" l="1"/>
  <c r="AA24" i="3" s="1"/>
  <c r="AA10" i="3"/>
  <c r="Z24" i="3"/>
  <c r="AA26" i="3" l="1"/>
  <c r="AA27" i="3"/>
  <c r="Z27" i="3"/>
  <c r="AB10" i="3"/>
  <c r="AB25" i="3"/>
  <c r="AB24" i="3" s="1"/>
  <c r="AB26" i="3" l="1"/>
  <c r="AB27" i="3"/>
  <c r="AF12" i="3" l="1"/>
  <c r="AF25" i="3" l="1"/>
  <c r="AF24" i="3" s="1"/>
  <c r="AF10" i="3"/>
  <c r="AG12" i="3"/>
  <c r="AG25" i="3" l="1"/>
  <c r="AG24" i="3" s="1"/>
  <c r="AG10" i="3"/>
  <c r="AF27" i="3"/>
  <c r="AF26" i="3"/>
  <c r="AH12" i="3"/>
  <c r="AG26" i="3" l="1"/>
  <c r="AG27" i="3"/>
  <c r="AH10" i="3"/>
  <c r="AH25" i="3"/>
  <c r="AH24" i="3" s="1"/>
  <c r="AI12" i="3"/>
  <c r="AH27" i="3" l="1"/>
  <c r="AH26" i="3"/>
  <c r="AI10" i="3"/>
  <c r="AI25" i="3"/>
  <c r="AI24" i="3" s="1"/>
  <c r="AJ12" i="3"/>
  <c r="AJ25" i="3" l="1"/>
  <c r="AJ24" i="3" s="1"/>
  <c r="AJ10" i="3"/>
  <c r="AI27" i="3"/>
  <c r="AI26" i="3"/>
  <c r="AJ26" i="3" l="1"/>
  <c r="AJ27" i="3"/>
  <c r="D25" i="1" l="1"/>
  <c r="AK25" i="1" s="1"/>
  <c r="D10" i="1"/>
  <c r="D26" i="1" l="1"/>
  <c r="AK26" i="1" s="1"/>
  <c r="D24" i="1"/>
  <c r="AK24" i="1" s="1"/>
  <c r="K41" i="1" l="1"/>
  <c r="D27" i="1"/>
  <c r="AK27" i="1" s="1"/>
  <c r="X25" i="2" l="1"/>
  <c r="X10" i="2"/>
  <c r="X26" i="2" l="1"/>
  <c r="X24" i="2"/>
  <c r="Z10" i="2" l="1"/>
  <c r="Z25" i="2"/>
  <c r="Z24" i="2" s="1"/>
  <c r="Y25" i="2"/>
  <c r="Y10" i="2"/>
  <c r="X27" i="2"/>
  <c r="Y26" i="2" l="1"/>
  <c r="Y24" i="2"/>
  <c r="AA10" i="2"/>
  <c r="AA25" i="2"/>
  <c r="AA24" i="2" s="1"/>
  <c r="AK24" i="2" s="1"/>
  <c r="AK10" i="2"/>
  <c r="Z26" i="2"/>
  <c r="Z27" i="2"/>
  <c r="AK25" i="2" l="1"/>
  <c r="Y27" i="2"/>
  <c r="AA26" i="2"/>
  <c r="AA27" i="2"/>
  <c r="AE12" i="3"/>
  <c r="AK27" i="2" l="1"/>
  <c r="AK26" i="2"/>
  <c r="K42" i="1" s="1"/>
  <c r="AE25" i="3"/>
  <c r="AE10" i="3"/>
  <c r="AE24" i="3" l="1"/>
  <c r="AE26" i="3"/>
  <c r="AE27" i="3"/>
  <c r="AC12" i="3" l="1"/>
  <c r="AD12" i="3"/>
  <c r="AD25" i="3" l="1"/>
  <c r="AD24" i="3" s="1"/>
  <c r="AD10" i="3"/>
  <c r="AC25" i="3"/>
  <c r="AC10" i="3"/>
  <c r="AK12" i="3"/>
  <c r="AK10" i="3" s="1"/>
  <c r="AD27" i="3" l="1"/>
  <c r="AD26" i="3"/>
  <c r="AC26" i="3"/>
  <c r="AK26" i="3" s="1"/>
  <c r="K43" i="1" s="1"/>
  <c r="K45" i="1" s="1"/>
  <c r="K46" i="1" s="1"/>
  <c r="AC24" i="3"/>
  <c r="AK24" i="3" s="1"/>
  <c r="AK25" i="3"/>
  <c r="AC27" i="3" l="1"/>
  <c r="AK27" i="3" s="1"/>
</calcChain>
</file>

<file path=xl/sharedStrings.xml><?xml version="1.0" encoding="utf-8"?>
<sst xmlns="http://schemas.openxmlformats.org/spreadsheetml/2006/main" count="244" uniqueCount="90">
  <si>
    <t>№ п/п</t>
  </si>
  <si>
    <t>Источники финансирования</t>
  </si>
  <si>
    <t>Итого</t>
  </si>
  <si>
    <t>Собственные средства, в том числе</t>
  </si>
  <si>
    <t>1.1</t>
  </si>
  <si>
    <t>амортизационные отчисления</t>
  </si>
  <si>
    <t>1.2</t>
  </si>
  <si>
    <t>1.3</t>
  </si>
  <si>
    <t>1.4</t>
  </si>
  <si>
    <t>средства полученные за счет платы за подключение (технологическое присоединение)</t>
  </si>
  <si>
    <t>прочие собственные средства</t>
  </si>
  <si>
    <t>2026г,             тыс. руб</t>
  </si>
  <si>
    <t>2027г,             тыс. руб</t>
  </si>
  <si>
    <t>2028г,             тыс. руб</t>
  </si>
  <si>
    <t>2029г,             тыс. руб</t>
  </si>
  <si>
    <t>2030г,             тыс. руб</t>
  </si>
  <si>
    <t>2031г,             тыс. руб</t>
  </si>
  <si>
    <t>2032г,             тыс. руб</t>
  </si>
  <si>
    <t>2033г,             тыс. руб</t>
  </si>
  <si>
    <t>2034г,             тыс. руб</t>
  </si>
  <si>
    <t>2035г,             тыс. руб</t>
  </si>
  <si>
    <t>2036г,             тыс. руб</t>
  </si>
  <si>
    <t>2037г,             тыс. руб</t>
  </si>
  <si>
    <t>2038г,             тыс. руб</t>
  </si>
  <si>
    <t>2039г,             тыс. руб</t>
  </si>
  <si>
    <t>2040г,             тыс. руб</t>
  </si>
  <si>
    <t>Привлеченные средства, в том числе</t>
  </si>
  <si>
    <t>2.1</t>
  </si>
  <si>
    <t>2.2</t>
  </si>
  <si>
    <t>2.3</t>
  </si>
  <si>
    <t>кредиты</t>
  </si>
  <si>
    <t>займы организаций</t>
  </si>
  <si>
    <t>прочие привлеченные средства</t>
  </si>
  <si>
    <t>Бюджетное финансирование, в том числе</t>
  </si>
  <si>
    <t>3.2</t>
  </si>
  <si>
    <t>3.1</t>
  </si>
  <si>
    <t>3.3</t>
  </si>
  <si>
    <t>федеральный бюджет</t>
  </si>
  <si>
    <t>бюджет субъекта Российской Федерации</t>
  </si>
  <si>
    <t>бюджет муниципального образования</t>
  </si>
  <si>
    <t>Прочие источники финансирования</t>
  </si>
  <si>
    <t>Налог на прибыль, 20%</t>
  </si>
  <si>
    <t>5.1</t>
  </si>
  <si>
    <t>налог на прибыль (с учетом разделения по источникам финансирования)</t>
  </si>
  <si>
    <t>2041г,             тыс. руб</t>
  </si>
  <si>
    <t>2042г,             тыс. руб</t>
  </si>
  <si>
    <t>2043г,             тыс. руб</t>
  </si>
  <si>
    <t>2044г,             тыс. руб</t>
  </si>
  <si>
    <t>2045г,             тыс. руб</t>
  </si>
  <si>
    <t>2046г,             тыс. руб</t>
  </si>
  <si>
    <t>2047г,             тыс. руб</t>
  </si>
  <si>
    <t>2048г,             тыс. руб</t>
  </si>
  <si>
    <t>2049г,             тыс. руб</t>
  </si>
  <si>
    <t>2050г,             тыс. руб</t>
  </si>
  <si>
    <t>2051г,             тыс. руб</t>
  </si>
  <si>
    <t>2052г,             тыс. руб</t>
  </si>
  <si>
    <t>2053г,             тыс. руб</t>
  </si>
  <si>
    <t>2054г,             тыс. руб</t>
  </si>
  <si>
    <t>2055,             тыс. руб</t>
  </si>
  <si>
    <t>2056г,             тыс. руб</t>
  </si>
  <si>
    <t>2057г,             тыс. руб</t>
  </si>
  <si>
    <t>Объем и источники инвестиций, привлекаемых Концессионерм в рамках реализации Соглашения</t>
  </si>
  <si>
    <t>Итого с учетом налога на прибыль</t>
  </si>
  <si>
    <t>Итого без учета налога на прибыль</t>
  </si>
  <si>
    <t>к концессионному соглашению</t>
  </si>
  <si>
    <t>Объем и источники инвестиций, привлекаемых Концессионером в рамках реализации Соглашения</t>
  </si>
  <si>
    <t>Приложение № 4</t>
  </si>
  <si>
    <t>Таблица 4.1. в сфере водоснабжения (питьевая вода)</t>
  </si>
  <si>
    <t>Таблица 4.2. в сфере водоснабжения (техническая вода)</t>
  </si>
  <si>
    <t>Таблица 4.3. в сфере водоотведения</t>
  </si>
  <si>
    <t>Концедент</t>
  </si>
  <si>
    <t>Концессионер</t>
  </si>
  <si>
    <t>Губернатор Иркутской области</t>
  </si>
  <si>
    <t>Подписи сторон:</t>
  </si>
  <si>
    <t xml:space="preserve">Субъект РФ </t>
  </si>
  <si>
    <t>_____________ И.И. Кобзев</t>
  </si>
  <si>
    <t>нормативная прибыль, направленная на инвестиции</t>
  </si>
  <si>
    <t>_____________ М.В. Торопкин</t>
  </si>
  <si>
    <t>______________ М.В. Торопкин</t>
  </si>
  <si>
    <t xml:space="preserve">Муниципальное образование                                     </t>
  </si>
  <si>
    <t xml:space="preserve"> "Город Усолье-Сибирское"</t>
  </si>
  <si>
    <t xml:space="preserve">Общество с ограниченной </t>
  </si>
  <si>
    <t>ответственностью "АкваСервис"</t>
  </si>
  <si>
    <t>_____________Е.С. Кустос</t>
  </si>
  <si>
    <t>2058г,             тыс. руб</t>
  </si>
  <si>
    <t>питьевая</t>
  </si>
  <si>
    <t>техническая</t>
  </si>
  <si>
    <t>водоотведение</t>
  </si>
  <si>
    <t>№2096-па</t>
  </si>
  <si>
    <t>от 19.11.2025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</si>
</sst>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8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sz val="14"/>
      <name val="Times New Roman"/>
      <family val="1"/>
      <charset val="204"/>
    </font>
    <font>
      <sz val="14"/>
      <color rgb="FFFF0000"/>
      <name val="Calibri"/>
      <family val="2"/>
      <charset val="204"/>
      <scheme val="minor"/>
    </font>
    <font>
      <b/>
      <sz val="14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2" fillId="0" borderId="0" xfId="0" applyFont="1" applyAlignment="1">
      <alignment horizontal="right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" fontId="3" fillId="0" borderId="0" xfId="0" applyNumberFormat="1" applyFont="1"/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4" fontId="4" fillId="0" borderId="0" xfId="0" applyNumberFormat="1" applyFont="1"/>
    <xf numFmtId="4" fontId="4" fillId="0" borderId="0" xfId="0" applyNumberFormat="1" applyFont="1" applyAlignment="1">
      <alignment vertical="center"/>
    </xf>
    <xf numFmtId="0" fontId="4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5" fillId="0" borderId="0" xfId="1" applyFont="1" applyAlignment="1">
      <alignment wrapText="1"/>
    </xf>
    <xf numFmtId="4" fontId="6" fillId="0" borderId="0" xfId="0" applyNumberFormat="1" applyFont="1" applyAlignment="1">
      <alignment wrapText="1"/>
    </xf>
    <xf numFmtId="0" fontId="2" fillId="0" borderId="0" xfId="1" applyFont="1" applyAlignment="1">
      <alignment wrapText="1"/>
    </xf>
    <xf numFmtId="164" fontId="3" fillId="2" borderId="1" xfId="0" applyNumberFormat="1" applyFont="1" applyFill="1" applyBorder="1" applyAlignment="1">
      <alignment vertical="center"/>
    </xf>
    <xf numFmtId="164" fontId="5" fillId="0" borderId="1" xfId="0" applyNumberFormat="1" applyFont="1" applyBorder="1" applyAlignment="1">
      <alignment vertical="center"/>
    </xf>
    <xf numFmtId="164" fontId="2" fillId="0" borderId="1" xfId="0" applyNumberFormat="1" applyFont="1" applyBorder="1" applyAlignment="1">
      <alignment vertical="center"/>
    </xf>
    <xf numFmtId="164" fontId="5" fillId="0" borderId="1" xfId="0" applyNumberFormat="1" applyFont="1" applyBorder="1" applyAlignment="1">
      <alignment horizontal="left" vertical="center" wrapText="1"/>
    </xf>
    <xf numFmtId="164" fontId="3" fillId="2" borderId="1" xfId="0" applyNumberFormat="1" applyFont="1" applyFill="1" applyBorder="1"/>
    <xf numFmtId="164" fontId="4" fillId="0" borderId="0" xfId="0" applyNumberFormat="1" applyFont="1" applyAlignment="1">
      <alignment horizontal="center"/>
    </xf>
    <xf numFmtId="4" fontId="4" fillId="0" borderId="0" xfId="0" applyNumberFormat="1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</cellXfs>
  <cellStyles count="2">
    <cellStyle name="Обычный" xfId="0" builtinId="0"/>
    <cellStyle name="Обычный 2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70\Plan_s\!!!&#1050;&#1054;&#1053;&#1062;&#1045;&#1057;&#1057;&#1048;&#1071;\!!!!!!&#1050;&#1086;&#1085;&#1094;&#1077;&#1089;&#1089;&#1080;&#1103;%20&#1086;&#1082;&#1090;&#1103;&#1073;&#1088;&#1100;%202025%20&#1075;.%20(&#1089;%20&#1091;&#1095;&#1077;&#1090;&#1086;&#1084;%20&#1079;&#1072;&#1084;&#1077;&#1095;&#1072;&#1085;&#1080;&#1081;%20&#1062;&#1069;&#1056;&#1057;)\!!!&#1056;&#1072;&#1089;&#1095;&#1077;&#1090;%20&#1090;&#1072;&#1088;&#1080;&#1092;&#1086;&#1074;%20&#1085;&#1072;%202026-2048%20(&#1087;&#1086;%20&#1076;&#1072;&#1085;&#1085;&#1099;&#1084;%20&#1057;&#1058;&#1048;&#1054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ит.вода"/>
      <sheetName val="Техн.вода"/>
      <sheetName val="Водоотв"/>
      <sheetName val="Расчет прибыли"/>
      <sheetName val="сбытовые"/>
    </sheetNames>
    <sheetDataSet>
      <sheetData sheetId="0"/>
      <sheetData sheetId="1"/>
      <sheetData sheetId="2">
        <row r="83">
          <cell r="N83">
            <v>18506.195083544004</v>
          </cell>
          <cell r="O83">
            <v>19210.333827138184</v>
          </cell>
          <cell r="P83">
            <v>19829.568750616916</v>
          </cell>
          <cell r="Q83">
            <v>20470.209078702435</v>
          </cell>
          <cell r="R83">
            <v>21133.03108115957</v>
          </cell>
          <cell r="S83">
            <v>21818.842378200145</v>
          </cell>
          <cell r="T83">
            <v>22528.479663879451</v>
          </cell>
          <cell r="U83">
            <v>23262.814147035842</v>
          </cell>
          <cell r="V83">
            <v>24022.748610374685</v>
          </cell>
          <cell r="W83">
            <v>24809.221488319028</v>
          </cell>
          <cell r="X83">
            <v>25623.207464271214</v>
          </cell>
          <cell r="Y83">
            <v>26465.718087952293</v>
          </cell>
          <cell r="Z83">
            <v>27337.805913509481</v>
          </cell>
          <cell r="AA83">
            <v>28240.563059106116</v>
          </cell>
          <cell r="AB83">
            <v>29175.125388733886</v>
          </cell>
          <cell r="AC83">
            <v>30142.67111701296</v>
          </cell>
          <cell r="AD83">
            <v>31144.4264377728</v>
          </cell>
          <cell r="AE83">
            <v>32181.664177234175</v>
          </cell>
          <cell r="AF83">
            <v>33255.708772642152</v>
          </cell>
          <cell r="AG83">
            <v>34367.934977229466</v>
          </cell>
          <cell r="AH83">
            <v>35519.773592421254</v>
          </cell>
          <cell r="AI83">
            <v>36712.710228223761</v>
          </cell>
          <cell r="AJ83">
            <v>37948.289692773476</v>
          </cell>
          <cell r="AK83">
            <v>39228.11901205765</v>
          </cell>
          <cell r="AL83">
            <v>40553.868380852553</v>
          </cell>
          <cell r="AM83">
            <v>9812.9584173896728</v>
          </cell>
          <cell r="AN83">
            <v>6192.8771889842928</v>
          </cell>
          <cell r="AO83">
            <v>0</v>
          </cell>
        </row>
      </sheetData>
      <sheetData sheetId="3">
        <row r="27">
          <cell r="D27">
            <v>17141.308298044001</v>
          </cell>
          <cell r="E27">
            <v>17781.221443538725</v>
          </cell>
          <cell r="F27">
            <v>18355.879835413652</v>
          </cell>
          <cell r="G27">
            <v>18950.251742773926</v>
          </cell>
          <cell r="H27">
            <v>19565.045811014141</v>
          </cell>
          <cell r="I27">
            <v>20200.99897805884</v>
          </cell>
          <cell r="J27">
            <v>20858.875565571205</v>
          </cell>
          <cell r="K27">
            <v>21539.467786598805</v>
          </cell>
          <cell r="L27">
            <v>22243.600470218687</v>
          </cell>
          <cell r="M27">
            <v>22972.128103763986</v>
          </cell>
          <cell r="N27">
            <v>23725.938193234502</v>
          </cell>
          <cell r="O27">
            <v>24505.9525425149</v>
          </cell>
          <cell r="P27">
            <v>25313.128552046037</v>
          </cell>
          <cell r="Q27">
            <v>26148.459837617393</v>
          </cell>
          <cell r="R27">
            <v>27012.978969972497</v>
          </cell>
          <cell r="S27">
            <v>27907.758835942972</v>
          </cell>
          <cell r="T27">
            <v>28833.913321852549</v>
          </cell>
          <cell r="U27">
            <v>29792.598719958074</v>
          </cell>
          <cell r="V27">
            <v>30785.01795872187</v>
          </cell>
          <cell r="W27">
            <v>31812.419957737595</v>
          </cell>
          <cell r="X27">
            <v>32876.101808160893</v>
          </cell>
          <cell r="Y27">
            <v>33977.411679526092</v>
          </cell>
          <cell r="Z27">
            <v>35117.752453861438</v>
          </cell>
          <cell r="AA27">
            <v>36298.579788047573</v>
          </cell>
          <cell r="AB27">
            <v>37521.406938697291</v>
          </cell>
          <cell r="AC27">
            <v>38787.807521701194</v>
          </cell>
          <cell r="AD27">
            <v>3437.0928868632841</v>
          </cell>
          <cell r="AE27">
            <v>0</v>
          </cell>
          <cell r="AF27">
            <v>43396.528726230659</v>
          </cell>
          <cell r="AG27">
            <v>44807.890884629516</v>
          </cell>
          <cell r="AH27">
            <v>46266.512124053887</v>
          </cell>
          <cell r="AI27">
            <v>47774.010761261183</v>
          </cell>
          <cell r="AJ27">
            <v>49332.061480959208</v>
          </cell>
        </row>
        <row r="57">
          <cell r="D57">
            <v>2638.8175073400007</v>
          </cell>
          <cell r="E57">
            <v>2750.0618141754244</v>
          </cell>
          <cell r="F57">
            <v>2843.4785558758526</v>
          </cell>
          <cell r="G57">
            <v>2940.3856069002468</v>
          </cell>
          <cell r="H57">
            <v>3040.9186770577826</v>
          </cell>
          <cell r="I57">
            <v>3145.2211012965117</v>
          </cell>
          <cell r="J57">
            <v>3253.4397366542207</v>
          </cell>
          <cell r="K57">
            <v>3365.7292627304914</v>
          </cell>
          <cell r="L57">
            <v>3482.2494858102714</v>
          </cell>
          <cell r="M57">
            <v>3603.1682467741316</v>
          </cell>
          <cell r="N57">
            <v>3728.658732935477</v>
          </cell>
          <cell r="O57">
            <v>3858.9016939502703</v>
          </cell>
          <cell r="P57">
            <v>3994.0855619502995</v>
          </cell>
          <cell r="Q57">
            <v>4134.4065760566928</v>
          </cell>
          <cell r="R57">
            <v>4280.0696114363418</v>
          </cell>
          <cell r="S57">
            <v>4431.2869130699637</v>
          </cell>
          <cell r="T57">
            <v>4588.2803344069443</v>
          </cell>
          <cell r="U57">
            <v>4751.2807810887034</v>
          </cell>
          <cell r="V57">
            <v>4920.5290599291766</v>
          </cell>
          <cell r="W57">
            <v>5096.2746333481373</v>
          </cell>
          <cell r="X57">
            <v>5278.7792794605011</v>
          </cell>
          <cell r="Y57">
            <v>5468.3144580324024</v>
          </cell>
          <cell r="Z57">
            <v>5665.1635825228259</v>
          </cell>
          <cell r="AA57">
            <v>5869.6221984378735</v>
          </cell>
          <cell r="AB57">
            <v>6081.9974915790744</v>
          </cell>
          <cell r="AC57">
            <v>6302.6100100996555</v>
          </cell>
          <cell r="AD57">
            <v>913.51801206209188</v>
          </cell>
          <cell r="AE57">
            <v>0</v>
          </cell>
          <cell r="AF57">
            <v>6988.070862941684</v>
          </cell>
          <cell r="AG57">
            <v>7227.7392529675053</v>
          </cell>
          <cell r="AH57">
            <v>7475.9720708038021</v>
          </cell>
          <cell r="AI57">
            <v>7733.0816786571922</v>
          </cell>
          <cell r="AJ57">
            <v>7999.3931020325444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AL46"/>
  <sheetViews>
    <sheetView tabSelected="1" view="pageBreakPreview" topLeftCell="E1" zoomScale="60" zoomScaleNormal="70" workbookViewId="0">
      <selection activeCell="N7" sqref="N7"/>
    </sheetView>
  </sheetViews>
  <sheetFormatPr defaultColWidth="9.109375" defaultRowHeight="18" outlineLevelCol="1" x14ac:dyDescent="0.35"/>
  <cols>
    <col min="1" max="1" width="10.5546875" style="3" bestFit="1" customWidth="1"/>
    <col min="2" max="2" width="52.44140625" style="17" customWidth="1"/>
    <col min="3" max="30" width="13.33203125" style="4" customWidth="1"/>
    <col min="31" max="36" width="13.33203125" style="4" hidden="1" customWidth="1" outlineLevel="1"/>
    <col min="37" max="37" width="15.44140625" style="4" customWidth="1" collapsed="1"/>
    <col min="38" max="38" width="26.33203125" style="4" customWidth="1"/>
    <col min="39" max="16384" width="9.109375" style="4"/>
  </cols>
  <sheetData>
    <row r="1" spans="1:38" x14ac:dyDescent="0.35">
      <c r="O1" s="1" t="s">
        <v>66</v>
      </c>
      <c r="AK1" s="1"/>
    </row>
    <row r="2" spans="1:38" x14ac:dyDescent="0.35">
      <c r="O2" s="1" t="s">
        <v>64</v>
      </c>
      <c r="AK2" s="1"/>
    </row>
    <row r="3" spans="1:38" x14ac:dyDescent="0.35">
      <c r="O3" s="1" t="s">
        <v>88</v>
      </c>
      <c r="AK3" s="1"/>
    </row>
    <row r="4" spans="1:38" x14ac:dyDescent="0.35">
      <c r="O4" s="1" t="s">
        <v>89</v>
      </c>
      <c r="AK4" s="1"/>
    </row>
    <row r="5" spans="1:38" x14ac:dyDescent="0.35">
      <c r="N5" s="1"/>
    </row>
    <row r="6" spans="1:38" x14ac:dyDescent="0.35">
      <c r="B6" s="18"/>
      <c r="C6" s="2" t="s">
        <v>65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8" x14ac:dyDescent="0.35">
      <c r="A7" s="2"/>
      <c r="B7" s="18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</row>
    <row r="8" spans="1:38" x14ac:dyDescent="0.35">
      <c r="A8" s="11" t="s">
        <v>67</v>
      </c>
      <c r="B8" s="19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</row>
    <row r="9" spans="1:38" ht="34.799999999999997" x14ac:dyDescent="0.35">
      <c r="A9" s="7" t="s">
        <v>0</v>
      </c>
      <c r="B9" s="35" t="s">
        <v>1</v>
      </c>
      <c r="C9" s="36"/>
      <c r="D9" s="8" t="s">
        <v>11</v>
      </c>
      <c r="E9" s="8" t="s">
        <v>12</v>
      </c>
      <c r="F9" s="8" t="s">
        <v>13</v>
      </c>
      <c r="G9" s="8" t="s">
        <v>14</v>
      </c>
      <c r="H9" s="8" t="s">
        <v>15</v>
      </c>
      <c r="I9" s="8" t="s">
        <v>16</v>
      </c>
      <c r="J9" s="8" t="s">
        <v>17</v>
      </c>
      <c r="K9" s="8" t="s">
        <v>18</v>
      </c>
      <c r="L9" s="8" t="s">
        <v>19</v>
      </c>
      <c r="M9" s="8" t="s">
        <v>20</v>
      </c>
      <c r="N9" s="8" t="s">
        <v>21</v>
      </c>
      <c r="O9" s="8" t="s">
        <v>22</v>
      </c>
      <c r="P9" s="8" t="s">
        <v>23</v>
      </c>
      <c r="Q9" s="8" t="s">
        <v>24</v>
      </c>
      <c r="R9" s="8" t="s">
        <v>25</v>
      </c>
      <c r="S9" s="8" t="s">
        <v>44</v>
      </c>
      <c r="T9" s="8" t="s">
        <v>45</v>
      </c>
      <c r="U9" s="8" t="s">
        <v>46</v>
      </c>
      <c r="V9" s="8" t="s">
        <v>47</v>
      </c>
      <c r="W9" s="8" t="s">
        <v>48</v>
      </c>
      <c r="X9" s="8" t="s">
        <v>49</v>
      </c>
      <c r="Y9" s="8" t="s">
        <v>50</v>
      </c>
      <c r="Z9" s="8" t="s">
        <v>51</v>
      </c>
      <c r="AA9" s="8" t="s">
        <v>52</v>
      </c>
      <c r="AB9" s="8" t="s">
        <v>53</v>
      </c>
      <c r="AC9" s="8" t="s">
        <v>54</v>
      </c>
      <c r="AD9" s="8" t="s">
        <v>55</v>
      </c>
      <c r="AE9" s="8" t="s">
        <v>56</v>
      </c>
      <c r="AF9" s="8" t="s">
        <v>57</v>
      </c>
      <c r="AG9" s="8" t="s">
        <v>58</v>
      </c>
      <c r="AH9" s="8" t="s">
        <v>59</v>
      </c>
      <c r="AI9" s="8" t="s">
        <v>60</v>
      </c>
      <c r="AJ9" s="8" t="s">
        <v>84</v>
      </c>
      <c r="AK9" s="8" t="s">
        <v>2</v>
      </c>
    </row>
    <row r="10" spans="1:38" ht="27" customHeight="1" x14ac:dyDescent="0.35">
      <c r="A10" s="7">
        <v>1</v>
      </c>
      <c r="B10" s="35" t="s">
        <v>3</v>
      </c>
      <c r="C10" s="36"/>
      <c r="D10" s="23">
        <f t="shared" ref="D10:AJ10" si="0">SUM(D11:D14)</f>
        <v>17141.308298044001</v>
      </c>
      <c r="E10" s="23">
        <f t="shared" si="0"/>
        <v>17781.221443538725</v>
      </c>
      <c r="F10" s="23">
        <f t="shared" si="0"/>
        <v>18355.879835413652</v>
      </c>
      <c r="G10" s="23">
        <f t="shared" si="0"/>
        <v>18950.251742773926</v>
      </c>
      <c r="H10" s="23">
        <f t="shared" si="0"/>
        <v>19565.045811014141</v>
      </c>
      <c r="I10" s="23">
        <f t="shared" si="0"/>
        <v>20200.99897805884</v>
      </c>
      <c r="J10" s="23">
        <f t="shared" si="0"/>
        <v>20858.875565571205</v>
      </c>
      <c r="K10" s="23">
        <f t="shared" si="0"/>
        <v>21539.467786598805</v>
      </c>
      <c r="L10" s="23">
        <f t="shared" si="0"/>
        <v>22243.600470218687</v>
      </c>
      <c r="M10" s="23">
        <f t="shared" si="0"/>
        <v>22972.128103763986</v>
      </c>
      <c r="N10" s="23">
        <f t="shared" si="0"/>
        <v>23725.938193234502</v>
      </c>
      <c r="O10" s="23">
        <f t="shared" si="0"/>
        <v>24505.9525425149</v>
      </c>
      <c r="P10" s="23">
        <f t="shared" si="0"/>
        <v>25313.128552046037</v>
      </c>
      <c r="Q10" s="23">
        <f t="shared" si="0"/>
        <v>26148.459837617393</v>
      </c>
      <c r="R10" s="23">
        <f t="shared" si="0"/>
        <v>27012.978969972497</v>
      </c>
      <c r="S10" s="23">
        <f t="shared" si="0"/>
        <v>27907.758835942972</v>
      </c>
      <c r="T10" s="23">
        <f t="shared" si="0"/>
        <v>28833.913321852549</v>
      </c>
      <c r="U10" s="23">
        <f t="shared" si="0"/>
        <v>29792.598719958074</v>
      </c>
      <c r="V10" s="23">
        <f t="shared" si="0"/>
        <v>30785.01795872187</v>
      </c>
      <c r="W10" s="23">
        <f t="shared" si="0"/>
        <v>31812.419957737595</v>
      </c>
      <c r="X10" s="23">
        <f t="shared" si="0"/>
        <v>32876.101808160893</v>
      </c>
      <c r="Y10" s="23">
        <f t="shared" si="0"/>
        <v>33977.411679526092</v>
      </c>
      <c r="Z10" s="23">
        <f t="shared" si="0"/>
        <v>35117.752453861438</v>
      </c>
      <c r="AA10" s="23">
        <f t="shared" si="0"/>
        <v>36298.579788047573</v>
      </c>
      <c r="AB10" s="23">
        <f t="shared" si="0"/>
        <v>37521.406938697291</v>
      </c>
      <c r="AC10" s="23">
        <f t="shared" si="0"/>
        <v>38787.807521701194</v>
      </c>
      <c r="AD10" s="23">
        <f t="shared" si="0"/>
        <v>3437.0928868632841</v>
      </c>
      <c r="AE10" s="23">
        <f t="shared" si="0"/>
        <v>0</v>
      </c>
      <c r="AF10" s="23">
        <f t="shared" si="0"/>
        <v>43396.528726230659</v>
      </c>
      <c r="AG10" s="23">
        <f t="shared" si="0"/>
        <v>44807.890884629516</v>
      </c>
      <c r="AH10" s="23">
        <f t="shared" si="0"/>
        <v>46266.512124053887</v>
      </c>
      <c r="AI10" s="23">
        <f t="shared" si="0"/>
        <v>47774.010761261183</v>
      </c>
      <c r="AJ10" s="23">
        <f t="shared" si="0"/>
        <v>49332.061480959208</v>
      </c>
      <c r="AK10" s="23">
        <f>SUM(AK11:AK14)</f>
        <v>693463.09800145216</v>
      </c>
    </row>
    <row r="11" spans="1:38" ht="38.25" customHeight="1" x14ac:dyDescent="0.35">
      <c r="A11" s="9" t="s">
        <v>4</v>
      </c>
      <c r="B11" s="37" t="s">
        <v>5</v>
      </c>
      <c r="C11" s="38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5">
        <f>SUM(C11:AA11)</f>
        <v>0</v>
      </c>
    </row>
    <row r="12" spans="1:38" ht="38.25" customHeight="1" x14ac:dyDescent="0.35">
      <c r="A12" s="9" t="s">
        <v>6</v>
      </c>
      <c r="B12" s="37" t="s">
        <v>76</v>
      </c>
      <c r="C12" s="38"/>
      <c r="D12" s="24">
        <f>'[1]Расчет прибыли'!D27</f>
        <v>17141.308298044001</v>
      </c>
      <c r="E12" s="24">
        <f>'[1]Расчет прибыли'!E27</f>
        <v>17781.221443538725</v>
      </c>
      <c r="F12" s="24">
        <f>'[1]Расчет прибыли'!F27</f>
        <v>18355.879835413652</v>
      </c>
      <c r="G12" s="24">
        <f>'[1]Расчет прибыли'!G27</f>
        <v>18950.251742773926</v>
      </c>
      <c r="H12" s="24">
        <f>'[1]Расчет прибыли'!H27</f>
        <v>19565.045811014141</v>
      </c>
      <c r="I12" s="24">
        <f>'[1]Расчет прибыли'!I27</f>
        <v>20200.99897805884</v>
      </c>
      <c r="J12" s="24">
        <f>'[1]Расчет прибыли'!J27</f>
        <v>20858.875565571205</v>
      </c>
      <c r="K12" s="24">
        <f>'[1]Расчет прибыли'!K27</f>
        <v>21539.467786598805</v>
      </c>
      <c r="L12" s="24">
        <f>'[1]Расчет прибыли'!L27</f>
        <v>22243.600470218687</v>
      </c>
      <c r="M12" s="24">
        <f>'[1]Расчет прибыли'!M27</f>
        <v>22972.128103763986</v>
      </c>
      <c r="N12" s="24">
        <f>'[1]Расчет прибыли'!N27</f>
        <v>23725.938193234502</v>
      </c>
      <c r="O12" s="24">
        <f>'[1]Расчет прибыли'!O27</f>
        <v>24505.9525425149</v>
      </c>
      <c r="P12" s="24">
        <f>'[1]Расчет прибыли'!P27</f>
        <v>25313.128552046037</v>
      </c>
      <c r="Q12" s="24">
        <f>'[1]Расчет прибыли'!Q27</f>
        <v>26148.459837617393</v>
      </c>
      <c r="R12" s="24">
        <f>'[1]Расчет прибыли'!R27</f>
        <v>27012.978969972497</v>
      </c>
      <c r="S12" s="24">
        <f>'[1]Расчет прибыли'!S27</f>
        <v>27907.758835942972</v>
      </c>
      <c r="T12" s="24">
        <f>'[1]Расчет прибыли'!T27</f>
        <v>28833.913321852549</v>
      </c>
      <c r="U12" s="24">
        <f>'[1]Расчет прибыли'!U27</f>
        <v>29792.598719958074</v>
      </c>
      <c r="V12" s="24">
        <f>'[1]Расчет прибыли'!V27</f>
        <v>30785.01795872187</v>
      </c>
      <c r="W12" s="24">
        <f>'[1]Расчет прибыли'!W27</f>
        <v>31812.419957737595</v>
      </c>
      <c r="X12" s="24">
        <f>'[1]Расчет прибыли'!X27</f>
        <v>32876.101808160893</v>
      </c>
      <c r="Y12" s="24">
        <f>'[1]Расчет прибыли'!Y27</f>
        <v>33977.411679526092</v>
      </c>
      <c r="Z12" s="24">
        <f>'[1]Расчет прибыли'!Z27</f>
        <v>35117.752453861438</v>
      </c>
      <c r="AA12" s="24">
        <f>'[1]Расчет прибыли'!AA27</f>
        <v>36298.579788047573</v>
      </c>
      <c r="AB12" s="24">
        <f>'[1]Расчет прибыли'!AB27</f>
        <v>37521.406938697291</v>
      </c>
      <c r="AC12" s="24">
        <f>'[1]Расчет прибыли'!AC27</f>
        <v>38787.807521701194</v>
      </c>
      <c r="AD12" s="24">
        <f>'[1]Расчет прибыли'!AD27</f>
        <v>3437.0928868632841</v>
      </c>
      <c r="AE12" s="24">
        <f>'[1]Расчет прибыли'!AE27</f>
        <v>0</v>
      </c>
      <c r="AF12" s="24">
        <f>'[1]Расчет прибыли'!AF27</f>
        <v>43396.528726230659</v>
      </c>
      <c r="AG12" s="24">
        <f>'[1]Расчет прибыли'!AG27</f>
        <v>44807.890884629516</v>
      </c>
      <c r="AH12" s="24">
        <f>'[1]Расчет прибыли'!AH27</f>
        <v>46266.512124053887</v>
      </c>
      <c r="AI12" s="24">
        <f>'[1]Расчет прибыли'!AI27</f>
        <v>47774.010761261183</v>
      </c>
      <c r="AJ12" s="24">
        <f>'[1]Расчет прибыли'!AJ27</f>
        <v>49332.061480959208</v>
      </c>
      <c r="AK12" s="25">
        <f>SUM(C12:AE12)</f>
        <v>693463.09800145216</v>
      </c>
      <c r="AL12" s="15"/>
    </row>
    <row r="13" spans="1:38" ht="64.5" customHeight="1" x14ac:dyDescent="0.35">
      <c r="A13" s="9" t="s">
        <v>7</v>
      </c>
      <c r="B13" s="37" t="s">
        <v>9</v>
      </c>
      <c r="C13" s="38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5">
        <f>SUM(C13:AJ13)</f>
        <v>0</v>
      </c>
    </row>
    <row r="14" spans="1:38" ht="38.25" customHeight="1" x14ac:dyDescent="0.35">
      <c r="A14" s="9" t="s">
        <v>8</v>
      </c>
      <c r="B14" s="37" t="s">
        <v>10</v>
      </c>
      <c r="C14" s="38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5">
        <f>SUM(C14:AJ14)</f>
        <v>0</v>
      </c>
    </row>
    <row r="15" spans="1:38" x14ac:dyDescent="0.35">
      <c r="A15" s="7">
        <v>2</v>
      </c>
      <c r="B15" s="39" t="s">
        <v>26</v>
      </c>
      <c r="C15" s="40"/>
      <c r="D15" s="23">
        <f t="shared" ref="D15:AJ15" si="1">SUM(D16:D18)</f>
        <v>0</v>
      </c>
      <c r="E15" s="23">
        <f t="shared" si="1"/>
        <v>0</v>
      </c>
      <c r="F15" s="23">
        <f t="shared" si="1"/>
        <v>0</v>
      </c>
      <c r="G15" s="23">
        <f t="shared" si="1"/>
        <v>0</v>
      </c>
      <c r="H15" s="23">
        <f t="shared" si="1"/>
        <v>0</v>
      </c>
      <c r="I15" s="23">
        <f t="shared" si="1"/>
        <v>0</v>
      </c>
      <c r="J15" s="23">
        <f t="shared" si="1"/>
        <v>0</v>
      </c>
      <c r="K15" s="23">
        <f t="shared" si="1"/>
        <v>0</v>
      </c>
      <c r="L15" s="23">
        <f t="shared" si="1"/>
        <v>0</v>
      </c>
      <c r="M15" s="23">
        <f t="shared" si="1"/>
        <v>0</v>
      </c>
      <c r="N15" s="23">
        <f t="shared" si="1"/>
        <v>0</v>
      </c>
      <c r="O15" s="23">
        <f t="shared" si="1"/>
        <v>0</v>
      </c>
      <c r="P15" s="23">
        <f t="shared" si="1"/>
        <v>0</v>
      </c>
      <c r="Q15" s="23">
        <f t="shared" si="1"/>
        <v>0</v>
      </c>
      <c r="R15" s="23">
        <f t="shared" si="1"/>
        <v>0</v>
      </c>
      <c r="S15" s="23">
        <f t="shared" si="1"/>
        <v>0</v>
      </c>
      <c r="T15" s="23">
        <f t="shared" si="1"/>
        <v>0</v>
      </c>
      <c r="U15" s="23">
        <f t="shared" si="1"/>
        <v>0</v>
      </c>
      <c r="V15" s="23">
        <f t="shared" si="1"/>
        <v>0</v>
      </c>
      <c r="W15" s="23">
        <f t="shared" si="1"/>
        <v>0</v>
      </c>
      <c r="X15" s="23">
        <f t="shared" si="1"/>
        <v>0</v>
      </c>
      <c r="Y15" s="23">
        <f t="shared" si="1"/>
        <v>0</v>
      </c>
      <c r="Z15" s="23">
        <f t="shared" si="1"/>
        <v>0</v>
      </c>
      <c r="AA15" s="23">
        <f t="shared" si="1"/>
        <v>0</v>
      </c>
      <c r="AB15" s="23">
        <f t="shared" si="1"/>
        <v>0</v>
      </c>
      <c r="AC15" s="23">
        <f t="shared" si="1"/>
        <v>0</v>
      </c>
      <c r="AD15" s="23">
        <f t="shared" si="1"/>
        <v>0</v>
      </c>
      <c r="AE15" s="23">
        <f t="shared" si="1"/>
        <v>0</v>
      </c>
      <c r="AF15" s="23">
        <f t="shared" si="1"/>
        <v>0</v>
      </c>
      <c r="AG15" s="23">
        <f t="shared" si="1"/>
        <v>0</v>
      </c>
      <c r="AH15" s="23">
        <f t="shared" si="1"/>
        <v>0</v>
      </c>
      <c r="AI15" s="23">
        <f t="shared" si="1"/>
        <v>0</v>
      </c>
      <c r="AJ15" s="23">
        <f t="shared" si="1"/>
        <v>0</v>
      </c>
      <c r="AK15" s="23">
        <f>SUM(AK16:AK18)</f>
        <v>0</v>
      </c>
    </row>
    <row r="16" spans="1:38" ht="37.5" customHeight="1" x14ac:dyDescent="0.35">
      <c r="A16" s="9" t="s">
        <v>27</v>
      </c>
      <c r="B16" s="37" t="s">
        <v>30</v>
      </c>
      <c r="C16" s="38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5">
        <f>SUM(C16:AJ16)</f>
        <v>0</v>
      </c>
    </row>
    <row r="17" spans="1:38" ht="37.5" customHeight="1" x14ac:dyDescent="0.35">
      <c r="A17" s="9" t="s">
        <v>28</v>
      </c>
      <c r="B17" s="37" t="s">
        <v>31</v>
      </c>
      <c r="C17" s="38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5">
        <f>SUM(C17:AJ17)</f>
        <v>0</v>
      </c>
    </row>
    <row r="18" spans="1:38" ht="37.5" customHeight="1" x14ac:dyDescent="0.35">
      <c r="A18" s="9" t="s">
        <v>29</v>
      </c>
      <c r="B18" s="37" t="s">
        <v>32</v>
      </c>
      <c r="C18" s="38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5">
        <f>SUM(C18:AJ18)</f>
        <v>0</v>
      </c>
    </row>
    <row r="19" spans="1:38" x14ac:dyDescent="0.35">
      <c r="A19" s="7">
        <v>3</v>
      </c>
      <c r="B19" s="39" t="s">
        <v>33</v>
      </c>
      <c r="C19" s="40"/>
      <c r="D19" s="23">
        <f t="shared" ref="D19:AJ19" si="2">SUM(D20:D22)</f>
        <v>0</v>
      </c>
      <c r="E19" s="23">
        <f t="shared" si="2"/>
        <v>0</v>
      </c>
      <c r="F19" s="23">
        <f t="shared" si="2"/>
        <v>0</v>
      </c>
      <c r="G19" s="23">
        <f t="shared" si="2"/>
        <v>0</v>
      </c>
      <c r="H19" s="23">
        <f t="shared" si="2"/>
        <v>0</v>
      </c>
      <c r="I19" s="23">
        <f t="shared" si="2"/>
        <v>0</v>
      </c>
      <c r="J19" s="23">
        <f t="shared" si="2"/>
        <v>0</v>
      </c>
      <c r="K19" s="23">
        <f t="shared" si="2"/>
        <v>0</v>
      </c>
      <c r="L19" s="23">
        <f t="shared" si="2"/>
        <v>0</v>
      </c>
      <c r="M19" s="23">
        <f t="shared" si="2"/>
        <v>0</v>
      </c>
      <c r="N19" s="23">
        <f t="shared" si="2"/>
        <v>0</v>
      </c>
      <c r="O19" s="23">
        <f t="shared" si="2"/>
        <v>0</v>
      </c>
      <c r="P19" s="23">
        <f t="shared" si="2"/>
        <v>0</v>
      </c>
      <c r="Q19" s="23">
        <f t="shared" si="2"/>
        <v>0</v>
      </c>
      <c r="R19" s="23">
        <f t="shared" si="2"/>
        <v>0</v>
      </c>
      <c r="S19" s="23">
        <f t="shared" si="2"/>
        <v>0</v>
      </c>
      <c r="T19" s="23">
        <f t="shared" si="2"/>
        <v>0</v>
      </c>
      <c r="U19" s="23">
        <f t="shared" si="2"/>
        <v>0</v>
      </c>
      <c r="V19" s="23">
        <f t="shared" si="2"/>
        <v>0</v>
      </c>
      <c r="W19" s="23">
        <f t="shared" si="2"/>
        <v>0</v>
      </c>
      <c r="X19" s="23">
        <f t="shared" si="2"/>
        <v>0</v>
      </c>
      <c r="Y19" s="23">
        <f t="shared" si="2"/>
        <v>0</v>
      </c>
      <c r="Z19" s="23">
        <f t="shared" si="2"/>
        <v>0</v>
      </c>
      <c r="AA19" s="23">
        <f t="shared" si="2"/>
        <v>0</v>
      </c>
      <c r="AB19" s="23">
        <f t="shared" si="2"/>
        <v>0</v>
      </c>
      <c r="AC19" s="23">
        <f t="shared" si="2"/>
        <v>0</v>
      </c>
      <c r="AD19" s="23">
        <f t="shared" si="2"/>
        <v>0</v>
      </c>
      <c r="AE19" s="23">
        <f t="shared" si="2"/>
        <v>0</v>
      </c>
      <c r="AF19" s="23">
        <f t="shared" si="2"/>
        <v>0</v>
      </c>
      <c r="AG19" s="23">
        <f t="shared" si="2"/>
        <v>0</v>
      </c>
      <c r="AH19" s="23">
        <f t="shared" si="2"/>
        <v>0</v>
      </c>
      <c r="AI19" s="23">
        <f t="shared" si="2"/>
        <v>0</v>
      </c>
      <c r="AJ19" s="23">
        <f t="shared" si="2"/>
        <v>0</v>
      </c>
      <c r="AK19" s="23">
        <f>SUM(AK20:AK22)</f>
        <v>0</v>
      </c>
    </row>
    <row r="20" spans="1:38" ht="36.75" customHeight="1" x14ac:dyDescent="0.35">
      <c r="A20" s="9" t="s">
        <v>35</v>
      </c>
      <c r="B20" s="37" t="s">
        <v>37</v>
      </c>
      <c r="C20" s="38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5">
        <f>SUM(C20:AJ20)</f>
        <v>0</v>
      </c>
    </row>
    <row r="21" spans="1:38" ht="36.75" customHeight="1" x14ac:dyDescent="0.35">
      <c r="A21" s="9" t="s">
        <v>34</v>
      </c>
      <c r="B21" s="37" t="s">
        <v>38</v>
      </c>
      <c r="C21" s="38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5">
        <f>SUM(C21:AJ21)</f>
        <v>0</v>
      </c>
    </row>
    <row r="22" spans="1:38" ht="36.75" customHeight="1" x14ac:dyDescent="0.35">
      <c r="A22" s="9" t="s">
        <v>36</v>
      </c>
      <c r="B22" s="37" t="s">
        <v>39</v>
      </c>
      <c r="C22" s="38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5">
        <f>SUM(C22:AJ22)</f>
        <v>0</v>
      </c>
    </row>
    <row r="23" spans="1:38" x14ac:dyDescent="0.35">
      <c r="A23" s="7">
        <v>4</v>
      </c>
      <c r="B23" s="39" t="s">
        <v>40</v>
      </c>
      <c r="C23" s="40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</row>
    <row r="24" spans="1:38" x14ac:dyDescent="0.35">
      <c r="A24" s="7">
        <v>5</v>
      </c>
      <c r="B24" s="39" t="s">
        <v>41</v>
      </c>
      <c r="C24" s="40"/>
      <c r="D24" s="27">
        <f t="shared" ref="D24:AJ24" si="3">D25</f>
        <v>3428.2616596088005</v>
      </c>
      <c r="E24" s="27">
        <f t="shared" si="3"/>
        <v>3556.244288707745</v>
      </c>
      <c r="F24" s="27">
        <f t="shared" si="3"/>
        <v>3671.1759670827305</v>
      </c>
      <c r="G24" s="27">
        <f t="shared" si="3"/>
        <v>3790.0503485547852</v>
      </c>
      <c r="H24" s="27">
        <f t="shared" si="3"/>
        <v>3913.0091622028285</v>
      </c>
      <c r="I24" s="27">
        <f t="shared" si="3"/>
        <v>4040.1997956117684</v>
      </c>
      <c r="J24" s="27">
        <f t="shared" si="3"/>
        <v>4171.7751131142413</v>
      </c>
      <c r="K24" s="27">
        <f t="shared" si="3"/>
        <v>4307.8935573197614</v>
      </c>
      <c r="L24" s="27">
        <f t="shared" si="3"/>
        <v>4448.7200940437378</v>
      </c>
      <c r="M24" s="27">
        <f t="shared" si="3"/>
        <v>4594.4256207527969</v>
      </c>
      <c r="N24" s="27">
        <f t="shared" si="3"/>
        <v>4745.1876386469003</v>
      </c>
      <c r="O24" s="27">
        <f t="shared" si="3"/>
        <v>4901.1905085029803</v>
      </c>
      <c r="P24" s="27">
        <f t="shared" si="3"/>
        <v>5062.6257104092074</v>
      </c>
      <c r="Q24" s="27">
        <f t="shared" si="3"/>
        <v>5229.6919675234785</v>
      </c>
      <c r="R24" s="27">
        <f t="shared" si="3"/>
        <v>5402.5957939945001</v>
      </c>
      <c r="S24" s="27">
        <f t="shared" si="3"/>
        <v>5581.5517671885946</v>
      </c>
      <c r="T24" s="27">
        <f t="shared" si="3"/>
        <v>5766.7826643705102</v>
      </c>
      <c r="U24" s="27">
        <f t="shared" si="3"/>
        <v>5958.5197439916155</v>
      </c>
      <c r="V24" s="27">
        <f t="shared" si="3"/>
        <v>6157.0035917443747</v>
      </c>
      <c r="W24" s="27">
        <f t="shared" si="3"/>
        <v>6362.4839915475195</v>
      </c>
      <c r="X24" s="27">
        <f t="shared" si="3"/>
        <v>6575.2203616321785</v>
      </c>
      <c r="Y24" s="27">
        <f t="shared" si="3"/>
        <v>6795.4823359052189</v>
      </c>
      <c r="Z24" s="27">
        <f t="shared" si="3"/>
        <v>7023.550490772288</v>
      </c>
      <c r="AA24" s="27">
        <f t="shared" si="3"/>
        <v>7259.7159576095146</v>
      </c>
      <c r="AB24" s="27">
        <f t="shared" si="3"/>
        <v>7504.2813877394583</v>
      </c>
      <c r="AC24" s="27">
        <f t="shared" si="3"/>
        <v>7757.5615043402395</v>
      </c>
      <c r="AD24" s="27">
        <f t="shared" si="3"/>
        <v>687.41857737265684</v>
      </c>
      <c r="AE24" s="27">
        <f t="shared" si="3"/>
        <v>0</v>
      </c>
      <c r="AF24" s="27">
        <f t="shared" si="3"/>
        <v>8679.3057452461326</v>
      </c>
      <c r="AG24" s="27">
        <f t="shared" si="3"/>
        <v>8961.5781769259029</v>
      </c>
      <c r="AH24" s="27">
        <f t="shared" si="3"/>
        <v>9253.3024248107777</v>
      </c>
      <c r="AI24" s="27">
        <f t="shared" si="3"/>
        <v>9554.8021522522376</v>
      </c>
      <c r="AJ24" s="27">
        <f t="shared" si="3"/>
        <v>9866.412296191842</v>
      </c>
      <c r="AK24" s="27">
        <f>SUM(C24:AE24)</f>
        <v>138692.61960029043</v>
      </c>
    </row>
    <row r="25" spans="1:38" ht="52.5" customHeight="1" x14ac:dyDescent="0.35">
      <c r="A25" s="9" t="s">
        <v>42</v>
      </c>
      <c r="B25" s="41" t="s">
        <v>43</v>
      </c>
      <c r="C25" s="42"/>
      <c r="D25" s="25">
        <f>D12*20%</f>
        <v>3428.2616596088005</v>
      </c>
      <c r="E25" s="25">
        <f t="shared" ref="E25:AA25" si="4">E12*20%</f>
        <v>3556.244288707745</v>
      </c>
      <c r="F25" s="25">
        <f t="shared" si="4"/>
        <v>3671.1759670827305</v>
      </c>
      <c r="G25" s="25">
        <f t="shared" si="4"/>
        <v>3790.0503485547852</v>
      </c>
      <c r="H25" s="25">
        <f t="shared" si="4"/>
        <v>3913.0091622028285</v>
      </c>
      <c r="I25" s="25">
        <f t="shared" si="4"/>
        <v>4040.1997956117684</v>
      </c>
      <c r="J25" s="25">
        <f t="shared" si="4"/>
        <v>4171.7751131142413</v>
      </c>
      <c r="K25" s="25">
        <f t="shared" si="4"/>
        <v>4307.8935573197614</v>
      </c>
      <c r="L25" s="25">
        <f t="shared" si="4"/>
        <v>4448.7200940437378</v>
      </c>
      <c r="M25" s="25">
        <f t="shared" si="4"/>
        <v>4594.4256207527969</v>
      </c>
      <c r="N25" s="25">
        <f t="shared" si="4"/>
        <v>4745.1876386469003</v>
      </c>
      <c r="O25" s="25">
        <f t="shared" si="4"/>
        <v>4901.1905085029803</v>
      </c>
      <c r="P25" s="25">
        <f t="shared" si="4"/>
        <v>5062.6257104092074</v>
      </c>
      <c r="Q25" s="25">
        <f t="shared" si="4"/>
        <v>5229.6919675234785</v>
      </c>
      <c r="R25" s="25">
        <f t="shared" si="4"/>
        <v>5402.5957939945001</v>
      </c>
      <c r="S25" s="25">
        <f t="shared" si="4"/>
        <v>5581.5517671885946</v>
      </c>
      <c r="T25" s="25">
        <f t="shared" si="4"/>
        <v>5766.7826643705102</v>
      </c>
      <c r="U25" s="25">
        <f t="shared" si="4"/>
        <v>5958.5197439916155</v>
      </c>
      <c r="V25" s="25">
        <f t="shared" si="4"/>
        <v>6157.0035917443747</v>
      </c>
      <c r="W25" s="25">
        <f t="shared" si="4"/>
        <v>6362.4839915475195</v>
      </c>
      <c r="X25" s="25">
        <f t="shared" si="4"/>
        <v>6575.2203616321785</v>
      </c>
      <c r="Y25" s="25">
        <f t="shared" si="4"/>
        <v>6795.4823359052189</v>
      </c>
      <c r="Z25" s="25">
        <f t="shared" si="4"/>
        <v>7023.550490772288</v>
      </c>
      <c r="AA25" s="25">
        <f t="shared" si="4"/>
        <v>7259.7159576095146</v>
      </c>
      <c r="AB25" s="25">
        <f t="shared" ref="AB25:AI25" si="5">AB12*20%</f>
        <v>7504.2813877394583</v>
      </c>
      <c r="AC25" s="25">
        <f t="shared" si="5"/>
        <v>7757.5615043402395</v>
      </c>
      <c r="AD25" s="25">
        <f t="shared" si="5"/>
        <v>687.41857737265684</v>
      </c>
      <c r="AE25" s="25">
        <f t="shared" si="5"/>
        <v>0</v>
      </c>
      <c r="AF25" s="25">
        <f t="shared" si="5"/>
        <v>8679.3057452461326</v>
      </c>
      <c r="AG25" s="25">
        <f t="shared" si="5"/>
        <v>8961.5781769259029</v>
      </c>
      <c r="AH25" s="25">
        <f t="shared" si="5"/>
        <v>9253.3024248107777</v>
      </c>
      <c r="AI25" s="25">
        <f t="shared" si="5"/>
        <v>9554.8021522522376</v>
      </c>
      <c r="AJ25" s="25">
        <f>AJ12*20%</f>
        <v>9866.412296191842</v>
      </c>
      <c r="AK25" s="25">
        <f>SUM(C25:AE25)</f>
        <v>138692.61960029043</v>
      </c>
      <c r="AL25" s="15"/>
    </row>
    <row r="26" spans="1:38" x14ac:dyDescent="0.35">
      <c r="A26" s="7">
        <v>6</v>
      </c>
      <c r="B26" s="39" t="s">
        <v>63</v>
      </c>
      <c r="C26" s="40"/>
      <c r="D26" s="23">
        <f t="shared" ref="D26:AJ26" si="6">D10+D15+D19+D23</f>
        <v>17141.308298044001</v>
      </c>
      <c r="E26" s="23">
        <f t="shared" si="6"/>
        <v>17781.221443538725</v>
      </c>
      <c r="F26" s="23">
        <f t="shared" si="6"/>
        <v>18355.879835413652</v>
      </c>
      <c r="G26" s="23">
        <f t="shared" si="6"/>
        <v>18950.251742773926</v>
      </c>
      <c r="H26" s="23">
        <f t="shared" si="6"/>
        <v>19565.045811014141</v>
      </c>
      <c r="I26" s="23">
        <f t="shared" si="6"/>
        <v>20200.99897805884</v>
      </c>
      <c r="J26" s="23">
        <f t="shared" si="6"/>
        <v>20858.875565571205</v>
      </c>
      <c r="K26" s="23">
        <f t="shared" si="6"/>
        <v>21539.467786598805</v>
      </c>
      <c r="L26" s="23">
        <f t="shared" si="6"/>
        <v>22243.600470218687</v>
      </c>
      <c r="M26" s="23">
        <f t="shared" si="6"/>
        <v>22972.128103763986</v>
      </c>
      <c r="N26" s="23">
        <f t="shared" si="6"/>
        <v>23725.938193234502</v>
      </c>
      <c r="O26" s="23">
        <f t="shared" si="6"/>
        <v>24505.9525425149</v>
      </c>
      <c r="P26" s="23">
        <f t="shared" si="6"/>
        <v>25313.128552046037</v>
      </c>
      <c r="Q26" s="23">
        <f t="shared" si="6"/>
        <v>26148.459837617393</v>
      </c>
      <c r="R26" s="23">
        <f t="shared" si="6"/>
        <v>27012.978969972497</v>
      </c>
      <c r="S26" s="23">
        <f t="shared" si="6"/>
        <v>27907.758835942972</v>
      </c>
      <c r="T26" s="23">
        <f t="shared" si="6"/>
        <v>28833.913321852549</v>
      </c>
      <c r="U26" s="23">
        <f t="shared" si="6"/>
        <v>29792.598719958074</v>
      </c>
      <c r="V26" s="23">
        <f t="shared" si="6"/>
        <v>30785.01795872187</v>
      </c>
      <c r="W26" s="23">
        <f t="shared" si="6"/>
        <v>31812.419957737595</v>
      </c>
      <c r="X26" s="23">
        <f t="shared" si="6"/>
        <v>32876.101808160893</v>
      </c>
      <c r="Y26" s="23">
        <f t="shared" si="6"/>
        <v>33977.411679526092</v>
      </c>
      <c r="Z26" s="23">
        <f t="shared" si="6"/>
        <v>35117.752453861438</v>
      </c>
      <c r="AA26" s="23">
        <f t="shared" si="6"/>
        <v>36298.579788047573</v>
      </c>
      <c r="AB26" s="23">
        <f t="shared" si="6"/>
        <v>37521.406938697291</v>
      </c>
      <c r="AC26" s="23">
        <f t="shared" si="6"/>
        <v>38787.807521701194</v>
      </c>
      <c r="AD26" s="23">
        <f t="shared" si="6"/>
        <v>3437.0928868632841</v>
      </c>
      <c r="AE26" s="23">
        <f t="shared" si="6"/>
        <v>0</v>
      </c>
      <c r="AF26" s="23">
        <f t="shared" si="6"/>
        <v>43396.528726230659</v>
      </c>
      <c r="AG26" s="23">
        <f t="shared" si="6"/>
        <v>44807.890884629516</v>
      </c>
      <c r="AH26" s="23">
        <f t="shared" si="6"/>
        <v>46266.512124053887</v>
      </c>
      <c r="AI26" s="23">
        <f t="shared" si="6"/>
        <v>47774.010761261183</v>
      </c>
      <c r="AJ26" s="23">
        <f t="shared" si="6"/>
        <v>49332.061480959208</v>
      </c>
      <c r="AK26" s="23">
        <f>SUM(C26:AE26)</f>
        <v>693463.09800145216</v>
      </c>
    </row>
    <row r="27" spans="1:38" ht="21.75" customHeight="1" x14ac:dyDescent="0.35">
      <c r="A27" s="7">
        <v>7</v>
      </c>
      <c r="B27" s="39" t="s">
        <v>62</v>
      </c>
      <c r="C27" s="40"/>
      <c r="D27" s="27">
        <f t="shared" ref="D27:AJ27" si="7">D10+D15+D19+D23+D24</f>
        <v>20569.569957652802</v>
      </c>
      <c r="E27" s="27">
        <f t="shared" si="7"/>
        <v>21337.46573224647</v>
      </c>
      <c r="F27" s="27">
        <f t="shared" si="7"/>
        <v>22027.055802496383</v>
      </c>
      <c r="G27" s="27">
        <f t="shared" si="7"/>
        <v>22740.302091328711</v>
      </c>
      <c r="H27" s="27">
        <f t="shared" si="7"/>
        <v>23478.054973216967</v>
      </c>
      <c r="I27" s="27">
        <f t="shared" si="7"/>
        <v>24241.198773670607</v>
      </c>
      <c r="J27" s="27">
        <f t="shared" si="7"/>
        <v>25030.650678685444</v>
      </c>
      <c r="K27" s="27">
        <f t="shared" si="7"/>
        <v>25847.361343918565</v>
      </c>
      <c r="L27" s="27">
        <f t="shared" si="7"/>
        <v>26692.320564262423</v>
      </c>
      <c r="M27" s="27">
        <f t="shared" si="7"/>
        <v>27566.553724516783</v>
      </c>
      <c r="N27" s="27">
        <f t="shared" si="7"/>
        <v>28471.125831881403</v>
      </c>
      <c r="O27" s="27">
        <f t="shared" si="7"/>
        <v>29407.14305101788</v>
      </c>
      <c r="P27" s="27">
        <f t="shared" si="7"/>
        <v>30375.754262455244</v>
      </c>
      <c r="Q27" s="27">
        <f t="shared" si="7"/>
        <v>31378.151805140871</v>
      </c>
      <c r="R27" s="27">
        <f t="shared" si="7"/>
        <v>32415.574763966997</v>
      </c>
      <c r="S27" s="27">
        <f t="shared" si="7"/>
        <v>33489.310603131569</v>
      </c>
      <c r="T27" s="27">
        <f t="shared" si="7"/>
        <v>34600.695986223058</v>
      </c>
      <c r="U27" s="27">
        <f t="shared" si="7"/>
        <v>35751.118463949693</v>
      </c>
      <c r="V27" s="27">
        <f t="shared" si="7"/>
        <v>36942.021550466248</v>
      </c>
      <c r="W27" s="27">
        <f t="shared" si="7"/>
        <v>38174.903949285115</v>
      </c>
      <c r="X27" s="27">
        <f t="shared" si="7"/>
        <v>39451.322169793071</v>
      </c>
      <c r="Y27" s="27">
        <f t="shared" si="7"/>
        <v>40772.89401543131</v>
      </c>
      <c r="Z27" s="27">
        <f t="shared" si="7"/>
        <v>42141.302944633724</v>
      </c>
      <c r="AA27" s="27">
        <f t="shared" si="7"/>
        <v>43558.295745657088</v>
      </c>
      <c r="AB27" s="27">
        <f t="shared" si="7"/>
        <v>45025.68832643675</v>
      </c>
      <c r="AC27" s="27">
        <f t="shared" si="7"/>
        <v>46545.36902604143</v>
      </c>
      <c r="AD27" s="27">
        <f t="shared" si="7"/>
        <v>4124.5114642359413</v>
      </c>
      <c r="AE27" s="27">
        <f t="shared" si="7"/>
        <v>0</v>
      </c>
      <c r="AF27" s="27">
        <f t="shared" si="7"/>
        <v>52075.834471476788</v>
      </c>
      <c r="AG27" s="27">
        <f t="shared" si="7"/>
        <v>53769.469061555421</v>
      </c>
      <c r="AH27" s="27">
        <f t="shared" si="7"/>
        <v>55519.814548864662</v>
      </c>
      <c r="AI27" s="27">
        <f t="shared" si="7"/>
        <v>57328.812913513422</v>
      </c>
      <c r="AJ27" s="27">
        <f t="shared" si="7"/>
        <v>59198.473777151048</v>
      </c>
      <c r="AK27" s="27">
        <f>SUM(C27:AE27)</f>
        <v>832155.71760174283</v>
      </c>
    </row>
    <row r="28" spans="1:38" ht="21.75" customHeight="1" x14ac:dyDescent="0.35">
      <c r="A28" s="6"/>
      <c r="B28" s="19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</row>
    <row r="29" spans="1:38" s="5" customFormat="1" x14ac:dyDescent="0.35">
      <c r="B29" s="19"/>
      <c r="D29" s="2"/>
      <c r="E29" s="2"/>
      <c r="F29" s="2"/>
      <c r="G29" s="2"/>
      <c r="H29" s="2" t="s">
        <v>73</v>
      </c>
    </row>
    <row r="30" spans="1:38" s="5" customFormat="1" x14ac:dyDescent="0.35">
      <c r="B30" s="19"/>
    </row>
    <row r="31" spans="1:38" s="2" customFormat="1" ht="17.399999999999999" x14ac:dyDescent="0.3">
      <c r="B31" s="18"/>
      <c r="C31" s="32" t="s">
        <v>70</v>
      </c>
      <c r="D31" s="32"/>
      <c r="E31" s="32"/>
      <c r="F31" s="13"/>
      <c r="G31" s="33" t="s">
        <v>71</v>
      </c>
      <c r="H31" s="33"/>
      <c r="I31" s="33"/>
      <c r="K31" s="32" t="s">
        <v>74</v>
      </c>
      <c r="L31" s="32"/>
      <c r="M31" s="32"/>
    </row>
    <row r="32" spans="1:38" s="5" customFormat="1" x14ac:dyDescent="0.35">
      <c r="B32" s="19"/>
      <c r="H32" s="6"/>
    </row>
    <row r="33" spans="2:13" s="5" customFormat="1" ht="18.75" customHeight="1" x14ac:dyDescent="0.35">
      <c r="B33" s="19"/>
      <c r="C33" s="30" t="s">
        <v>79</v>
      </c>
      <c r="D33" s="30"/>
      <c r="E33" s="30"/>
      <c r="F33" s="12"/>
      <c r="G33" s="30" t="s">
        <v>81</v>
      </c>
      <c r="H33" s="30"/>
      <c r="I33" s="30"/>
      <c r="J33" s="14"/>
      <c r="K33" s="30" t="s">
        <v>72</v>
      </c>
      <c r="L33" s="30"/>
      <c r="M33" s="30"/>
    </row>
    <row r="34" spans="2:13" s="5" customFormat="1" x14ac:dyDescent="0.35">
      <c r="B34" s="19"/>
      <c r="C34" s="34" t="s">
        <v>80</v>
      </c>
      <c r="D34" s="34"/>
      <c r="E34" s="34"/>
      <c r="G34" s="34" t="s">
        <v>82</v>
      </c>
      <c r="H34" s="34"/>
      <c r="I34" s="34"/>
    </row>
    <row r="35" spans="2:13" s="5" customFormat="1" x14ac:dyDescent="0.35">
      <c r="B35" s="19"/>
      <c r="H35" s="6"/>
    </row>
    <row r="36" spans="2:13" s="5" customFormat="1" x14ac:dyDescent="0.35">
      <c r="B36" s="19"/>
      <c r="C36" s="31" t="s">
        <v>77</v>
      </c>
      <c r="D36" s="31"/>
      <c r="E36" s="31"/>
      <c r="F36" s="6"/>
      <c r="G36" s="31" t="s">
        <v>83</v>
      </c>
      <c r="H36" s="31"/>
      <c r="I36" s="31"/>
      <c r="K36" s="34" t="s">
        <v>75</v>
      </c>
      <c r="L36" s="34"/>
      <c r="M36" s="34"/>
    </row>
    <row r="37" spans="2:13" x14ac:dyDescent="0.35">
      <c r="B37" s="20"/>
    </row>
    <row r="38" spans="2:13" x14ac:dyDescent="0.35">
      <c r="B38" s="18"/>
    </row>
    <row r="39" spans="2:13" x14ac:dyDescent="0.35">
      <c r="B39" s="21">
        <f>B34+B31</f>
        <v>0</v>
      </c>
    </row>
    <row r="40" spans="2:13" x14ac:dyDescent="0.35">
      <c r="B40" s="22"/>
    </row>
    <row r="41" spans="2:13" x14ac:dyDescent="0.35">
      <c r="B41" s="22"/>
      <c r="I41" s="4" t="s">
        <v>85</v>
      </c>
      <c r="K41" s="28">
        <f>AK26</f>
        <v>693463.09800145216</v>
      </c>
      <c r="L41" s="28"/>
    </row>
    <row r="42" spans="2:13" x14ac:dyDescent="0.35">
      <c r="B42" s="20"/>
      <c r="I42" s="4" t="s">
        <v>86</v>
      </c>
      <c r="K42" s="28">
        <f>'техническая вода'!AK26</f>
        <v>110427.24892498138</v>
      </c>
      <c r="L42" s="28"/>
    </row>
    <row r="43" spans="2:13" x14ac:dyDescent="0.35">
      <c r="I43" s="4" t="s">
        <v>87</v>
      </c>
      <c r="K43" s="28">
        <f>водоотведение!AK26</f>
        <v>719494.86601713742</v>
      </c>
      <c r="L43" s="28"/>
    </row>
    <row r="45" spans="2:13" x14ac:dyDescent="0.35">
      <c r="K45" s="28">
        <f>SUM(K41:K44)</f>
        <v>1523385.2129435709</v>
      </c>
      <c r="L45" s="28"/>
    </row>
    <row r="46" spans="2:13" x14ac:dyDescent="0.35">
      <c r="K46" s="29">
        <f>K45*1.2</f>
        <v>1828062.255532285</v>
      </c>
      <c r="L46" s="29"/>
    </row>
  </sheetData>
  <mergeCells count="35">
    <mergeCell ref="B24:C24"/>
    <mergeCell ref="B25:C25"/>
    <mergeCell ref="B26:C26"/>
    <mergeCell ref="B27:C27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C33:E33"/>
    <mergeCell ref="C36:E36"/>
    <mergeCell ref="C31:E31"/>
    <mergeCell ref="G31:I31"/>
    <mergeCell ref="K31:M31"/>
    <mergeCell ref="G33:I33"/>
    <mergeCell ref="K33:M33"/>
    <mergeCell ref="G36:I36"/>
    <mergeCell ref="K36:M36"/>
    <mergeCell ref="C34:E34"/>
    <mergeCell ref="G34:I34"/>
    <mergeCell ref="K41:L41"/>
    <mergeCell ref="K42:L42"/>
    <mergeCell ref="K43:L43"/>
    <mergeCell ref="K45:L45"/>
    <mergeCell ref="K46:L46"/>
  </mergeCells>
  <pageMargins left="0.70866141732283472" right="0.11811023622047245" top="0.55118110236220474" bottom="0.15748031496062992" header="0.31496062992125984" footer="0.31496062992125984"/>
  <pageSetup paperSize="9" scale="57" orientation="landscape" r:id="rId1"/>
  <rowBreaks count="1" manualBreakCount="1">
    <brk id="37" max="7" man="1"/>
  </rowBreaks>
  <colBreaks count="1" manualBreakCount="1">
    <brk id="37" max="3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AL42"/>
  <sheetViews>
    <sheetView view="pageBreakPreview" topLeftCell="C1" zoomScale="60" zoomScaleNormal="70" workbookViewId="0">
      <selection activeCell="AM6" sqref="AM6"/>
    </sheetView>
  </sheetViews>
  <sheetFormatPr defaultColWidth="9.109375" defaultRowHeight="18" outlineLevelCol="1" x14ac:dyDescent="0.35"/>
  <cols>
    <col min="1" max="1" width="10.5546875" style="3" bestFit="1" customWidth="1"/>
    <col min="2" max="2" width="44.33203125" style="17" customWidth="1"/>
    <col min="3" max="3" width="12" style="4" customWidth="1"/>
    <col min="4" max="27" width="12.6640625" style="4" customWidth="1"/>
    <col min="28" max="30" width="12.33203125" style="4" customWidth="1"/>
    <col min="31" max="36" width="12.33203125" style="4" hidden="1" customWidth="1" outlineLevel="1"/>
    <col min="37" max="37" width="13.5546875" style="4" customWidth="1" collapsed="1"/>
    <col min="38" max="38" width="26.33203125" style="4" customWidth="1"/>
    <col min="39" max="16384" width="9.109375" style="4"/>
  </cols>
  <sheetData>
    <row r="1" spans="1:38" x14ac:dyDescent="0.35">
      <c r="N1" s="1"/>
      <c r="AK1" s="1"/>
    </row>
    <row r="2" spans="1:38" x14ac:dyDescent="0.35">
      <c r="N2" s="1"/>
      <c r="AK2" s="1"/>
    </row>
    <row r="3" spans="1:38" x14ac:dyDescent="0.35">
      <c r="N3" s="1"/>
      <c r="AK3" s="1"/>
    </row>
    <row r="4" spans="1:38" x14ac:dyDescent="0.35">
      <c r="N4" s="1"/>
      <c r="AK4" s="1"/>
    </row>
    <row r="5" spans="1:38" x14ac:dyDescent="0.35">
      <c r="N5" s="1"/>
    </row>
    <row r="6" spans="1:38" x14ac:dyDescent="0.35">
      <c r="B6" s="18"/>
      <c r="C6" s="2" t="s">
        <v>61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8" x14ac:dyDescent="0.35">
      <c r="A7" s="6"/>
      <c r="B7" s="19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</row>
    <row r="8" spans="1:38" x14ac:dyDescent="0.35">
      <c r="A8" s="11" t="s">
        <v>68</v>
      </c>
      <c r="B8" s="19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</row>
    <row r="9" spans="1:38" ht="34.799999999999997" x14ac:dyDescent="0.35">
      <c r="A9" s="7" t="s">
        <v>0</v>
      </c>
      <c r="B9" s="35" t="s">
        <v>1</v>
      </c>
      <c r="C9" s="36"/>
      <c r="D9" s="8" t="s">
        <v>11</v>
      </c>
      <c r="E9" s="8" t="s">
        <v>12</v>
      </c>
      <c r="F9" s="8" t="s">
        <v>13</v>
      </c>
      <c r="G9" s="8" t="s">
        <v>14</v>
      </c>
      <c r="H9" s="8" t="s">
        <v>15</v>
      </c>
      <c r="I9" s="8" t="s">
        <v>16</v>
      </c>
      <c r="J9" s="8" t="s">
        <v>17</v>
      </c>
      <c r="K9" s="8" t="s">
        <v>18</v>
      </c>
      <c r="L9" s="8" t="s">
        <v>19</v>
      </c>
      <c r="M9" s="8" t="s">
        <v>20</v>
      </c>
      <c r="N9" s="8" t="s">
        <v>21</v>
      </c>
      <c r="O9" s="8" t="s">
        <v>22</v>
      </c>
      <c r="P9" s="8" t="s">
        <v>23</v>
      </c>
      <c r="Q9" s="8" t="s">
        <v>24</v>
      </c>
      <c r="R9" s="8" t="s">
        <v>25</v>
      </c>
      <c r="S9" s="8" t="s">
        <v>44</v>
      </c>
      <c r="T9" s="8" t="s">
        <v>45</v>
      </c>
      <c r="U9" s="8" t="s">
        <v>46</v>
      </c>
      <c r="V9" s="8" t="s">
        <v>47</v>
      </c>
      <c r="W9" s="8" t="s">
        <v>48</v>
      </c>
      <c r="X9" s="8" t="s">
        <v>49</v>
      </c>
      <c r="Y9" s="8" t="s">
        <v>50</v>
      </c>
      <c r="Z9" s="8" t="s">
        <v>51</v>
      </c>
      <c r="AA9" s="8" t="s">
        <v>52</v>
      </c>
      <c r="AB9" s="8" t="s">
        <v>53</v>
      </c>
      <c r="AC9" s="8" t="s">
        <v>54</v>
      </c>
      <c r="AD9" s="8" t="s">
        <v>55</v>
      </c>
      <c r="AE9" s="8" t="s">
        <v>56</v>
      </c>
      <c r="AF9" s="8" t="s">
        <v>57</v>
      </c>
      <c r="AG9" s="8" t="s">
        <v>58</v>
      </c>
      <c r="AH9" s="8" t="s">
        <v>59</v>
      </c>
      <c r="AI9" s="8" t="s">
        <v>60</v>
      </c>
      <c r="AJ9" s="8" t="s">
        <v>84</v>
      </c>
      <c r="AK9" s="8" t="s">
        <v>2</v>
      </c>
    </row>
    <row r="10" spans="1:38" ht="27" customHeight="1" x14ac:dyDescent="0.35">
      <c r="A10" s="7">
        <v>1</v>
      </c>
      <c r="B10" s="35" t="s">
        <v>3</v>
      </c>
      <c r="C10" s="36"/>
      <c r="D10" s="23">
        <f t="shared" ref="D10:AJ10" si="0">SUM(D11:D14)</f>
        <v>2638.8175073400007</v>
      </c>
      <c r="E10" s="23">
        <f t="shared" si="0"/>
        <v>2750.0618141754244</v>
      </c>
      <c r="F10" s="23">
        <f t="shared" si="0"/>
        <v>2843.4785558758526</v>
      </c>
      <c r="G10" s="23">
        <f t="shared" si="0"/>
        <v>2940.3856069002468</v>
      </c>
      <c r="H10" s="23">
        <f t="shared" si="0"/>
        <v>3040.9186770577826</v>
      </c>
      <c r="I10" s="23">
        <f t="shared" si="0"/>
        <v>3145.2211012965117</v>
      </c>
      <c r="J10" s="23">
        <f t="shared" si="0"/>
        <v>3253.4397366542207</v>
      </c>
      <c r="K10" s="23">
        <f t="shared" si="0"/>
        <v>3365.7292627304914</v>
      </c>
      <c r="L10" s="23">
        <f t="shared" si="0"/>
        <v>3482.2494858102714</v>
      </c>
      <c r="M10" s="23">
        <f t="shared" si="0"/>
        <v>3603.1682467741316</v>
      </c>
      <c r="N10" s="23">
        <f t="shared" si="0"/>
        <v>3728.658732935477</v>
      </c>
      <c r="O10" s="23">
        <f t="shared" si="0"/>
        <v>3858.9016939502703</v>
      </c>
      <c r="P10" s="23">
        <f t="shared" si="0"/>
        <v>3994.0855619502995</v>
      </c>
      <c r="Q10" s="23">
        <f t="shared" si="0"/>
        <v>4134.4065760566928</v>
      </c>
      <c r="R10" s="23">
        <f t="shared" si="0"/>
        <v>4280.0696114363418</v>
      </c>
      <c r="S10" s="23">
        <f t="shared" si="0"/>
        <v>4431.2869130699637</v>
      </c>
      <c r="T10" s="23">
        <f t="shared" si="0"/>
        <v>4588.2803344069443</v>
      </c>
      <c r="U10" s="23">
        <f t="shared" si="0"/>
        <v>4751.2807810887034</v>
      </c>
      <c r="V10" s="23">
        <f t="shared" si="0"/>
        <v>4920.5290599291766</v>
      </c>
      <c r="W10" s="23">
        <f t="shared" si="0"/>
        <v>5096.2746333481373</v>
      </c>
      <c r="X10" s="23">
        <f t="shared" si="0"/>
        <v>5278.7792794605011</v>
      </c>
      <c r="Y10" s="23">
        <f t="shared" si="0"/>
        <v>5468.3144580324024</v>
      </c>
      <c r="Z10" s="23">
        <f t="shared" si="0"/>
        <v>5665.1635825228259</v>
      </c>
      <c r="AA10" s="23">
        <f t="shared" si="0"/>
        <v>5869.6221984378735</v>
      </c>
      <c r="AB10" s="23">
        <f t="shared" si="0"/>
        <v>6081.9974915790744</v>
      </c>
      <c r="AC10" s="23">
        <f t="shared" si="0"/>
        <v>6302.6100100996555</v>
      </c>
      <c r="AD10" s="23">
        <f t="shared" si="0"/>
        <v>913.51801206209188</v>
      </c>
      <c r="AE10" s="23">
        <f t="shared" si="0"/>
        <v>0</v>
      </c>
      <c r="AF10" s="23">
        <f t="shared" si="0"/>
        <v>6988.070862941684</v>
      </c>
      <c r="AG10" s="23">
        <f t="shared" si="0"/>
        <v>7227.7392529675053</v>
      </c>
      <c r="AH10" s="23">
        <f t="shared" si="0"/>
        <v>7475.9720708038021</v>
      </c>
      <c r="AI10" s="23">
        <f t="shared" si="0"/>
        <v>7733.0816786571922</v>
      </c>
      <c r="AJ10" s="23">
        <f t="shared" si="0"/>
        <v>7999.3931020325444</v>
      </c>
      <c r="AK10" s="23">
        <f>SUM(AK11:AK14)</f>
        <v>110427.24892498138</v>
      </c>
    </row>
    <row r="11" spans="1:38" ht="38.25" customHeight="1" x14ac:dyDescent="0.35">
      <c r="A11" s="9" t="s">
        <v>4</v>
      </c>
      <c r="B11" s="37" t="s">
        <v>5</v>
      </c>
      <c r="C11" s="38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>
        <f t="shared" ref="AF11:AJ11" si="1">AE11*104%</f>
        <v>0</v>
      </c>
      <c r="AG11" s="24">
        <f t="shared" si="1"/>
        <v>0</v>
      </c>
      <c r="AH11" s="24">
        <f t="shared" si="1"/>
        <v>0</v>
      </c>
      <c r="AI11" s="24">
        <f t="shared" si="1"/>
        <v>0</v>
      </c>
      <c r="AJ11" s="24">
        <f t="shared" si="1"/>
        <v>0</v>
      </c>
      <c r="AK11" s="25">
        <f>SUM(C11:AA11)</f>
        <v>0</v>
      </c>
    </row>
    <row r="12" spans="1:38" ht="38.25" customHeight="1" x14ac:dyDescent="0.35">
      <c r="A12" s="9" t="s">
        <v>6</v>
      </c>
      <c r="B12" s="37" t="s">
        <v>76</v>
      </c>
      <c r="C12" s="38"/>
      <c r="D12" s="24">
        <f>'[1]Расчет прибыли'!D57</f>
        <v>2638.8175073400007</v>
      </c>
      <c r="E12" s="24">
        <f>'[1]Расчет прибыли'!E57</f>
        <v>2750.0618141754244</v>
      </c>
      <c r="F12" s="24">
        <f>'[1]Расчет прибыли'!F57</f>
        <v>2843.4785558758526</v>
      </c>
      <c r="G12" s="24">
        <f>'[1]Расчет прибыли'!G57</f>
        <v>2940.3856069002468</v>
      </c>
      <c r="H12" s="24">
        <f>'[1]Расчет прибыли'!H57</f>
        <v>3040.9186770577826</v>
      </c>
      <c r="I12" s="24">
        <f>'[1]Расчет прибыли'!I57</f>
        <v>3145.2211012965117</v>
      </c>
      <c r="J12" s="24">
        <f>'[1]Расчет прибыли'!J57</f>
        <v>3253.4397366542207</v>
      </c>
      <c r="K12" s="24">
        <f>'[1]Расчет прибыли'!K57</f>
        <v>3365.7292627304914</v>
      </c>
      <c r="L12" s="24">
        <f>'[1]Расчет прибыли'!L57</f>
        <v>3482.2494858102714</v>
      </c>
      <c r="M12" s="24">
        <f>'[1]Расчет прибыли'!M57</f>
        <v>3603.1682467741316</v>
      </c>
      <c r="N12" s="24">
        <f>'[1]Расчет прибыли'!N57</f>
        <v>3728.658732935477</v>
      </c>
      <c r="O12" s="24">
        <f>'[1]Расчет прибыли'!O57</f>
        <v>3858.9016939502703</v>
      </c>
      <c r="P12" s="24">
        <f>'[1]Расчет прибыли'!P57</f>
        <v>3994.0855619502995</v>
      </c>
      <c r="Q12" s="24">
        <f>'[1]Расчет прибыли'!Q57</f>
        <v>4134.4065760566928</v>
      </c>
      <c r="R12" s="24">
        <f>'[1]Расчет прибыли'!R57</f>
        <v>4280.0696114363418</v>
      </c>
      <c r="S12" s="24">
        <f>'[1]Расчет прибыли'!S57</f>
        <v>4431.2869130699637</v>
      </c>
      <c r="T12" s="24">
        <f>'[1]Расчет прибыли'!T57</f>
        <v>4588.2803344069443</v>
      </c>
      <c r="U12" s="24">
        <f>'[1]Расчет прибыли'!U57</f>
        <v>4751.2807810887034</v>
      </c>
      <c r="V12" s="24">
        <f>'[1]Расчет прибыли'!V57</f>
        <v>4920.5290599291766</v>
      </c>
      <c r="W12" s="24">
        <f>'[1]Расчет прибыли'!W57</f>
        <v>5096.2746333481373</v>
      </c>
      <c r="X12" s="24">
        <f>'[1]Расчет прибыли'!X57</f>
        <v>5278.7792794605011</v>
      </c>
      <c r="Y12" s="24">
        <f>'[1]Расчет прибыли'!Y57</f>
        <v>5468.3144580324024</v>
      </c>
      <c r="Z12" s="24">
        <f>'[1]Расчет прибыли'!Z57</f>
        <v>5665.1635825228259</v>
      </c>
      <c r="AA12" s="24">
        <f>'[1]Расчет прибыли'!AA57</f>
        <v>5869.6221984378735</v>
      </c>
      <c r="AB12" s="24">
        <f>'[1]Расчет прибыли'!AB57</f>
        <v>6081.9974915790744</v>
      </c>
      <c r="AC12" s="24">
        <f>'[1]Расчет прибыли'!AC57</f>
        <v>6302.6100100996555</v>
      </c>
      <c r="AD12" s="24">
        <f>'[1]Расчет прибыли'!AD57</f>
        <v>913.51801206209188</v>
      </c>
      <c r="AE12" s="24">
        <f>'[1]Расчет прибыли'!AE57</f>
        <v>0</v>
      </c>
      <c r="AF12" s="24">
        <f>'[1]Расчет прибыли'!AF57</f>
        <v>6988.070862941684</v>
      </c>
      <c r="AG12" s="24">
        <f>'[1]Расчет прибыли'!AG57</f>
        <v>7227.7392529675053</v>
      </c>
      <c r="AH12" s="24">
        <f>'[1]Расчет прибыли'!AH57</f>
        <v>7475.9720708038021</v>
      </c>
      <c r="AI12" s="24">
        <f>'[1]Расчет прибыли'!AI57</f>
        <v>7733.0816786571922</v>
      </c>
      <c r="AJ12" s="24">
        <f>'[1]Расчет прибыли'!AJ57</f>
        <v>7999.3931020325444</v>
      </c>
      <c r="AK12" s="25">
        <f>SUM(C12:AE12)</f>
        <v>110427.24892498138</v>
      </c>
      <c r="AL12" s="15"/>
    </row>
    <row r="13" spans="1:38" ht="68.25" customHeight="1" x14ac:dyDescent="0.35">
      <c r="A13" s="9" t="s">
        <v>7</v>
      </c>
      <c r="B13" s="37" t="s">
        <v>9</v>
      </c>
      <c r="C13" s="38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5">
        <f>SUM(C13:AJ13)</f>
        <v>0</v>
      </c>
    </row>
    <row r="14" spans="1:38" ht="38.25" customHeight="1" x14ac:dyDescent="0.35">
      <c r="A14" s="9" t="s">
        <v>8</v>
      </c>
      <c r="B14" s="37" t="s">
        <v>10</v>
      </c>
      <c r="C14" s="38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5">
        <f>SUM(C14:AJ14)</f>
        <v>0</v>
      </c>
    </row>
    <row r="15" spans="1:38" x14ac:dyDescent="0.35">
      <c r="A15" s="7">
        <v>2</v>
      </c>
      <c r="B15" s="39" t="s">
        <v>26</v>
      </c>
      <c r="C15" s="40"/>
      <c r="D15" s="23">
        <f t="shared" ref="D15:AJ15" si="2">SUM(D16:D18)</f>
        <v>0</v>
      </c>
      <c r="E15" s="23">
        <f t="shared" si="2"/>
        <v>0</v>
      </c>
      <c r="F15" s="23">
        <f t="shared" si="2"/>
        <v>0</v>
      </c>
      <c r="G15" s="23">
        <f t="shared" si="2"/>
        <v>0</v>
      </c>
      <c r="H15" s="23">
        <f t="shared" si="2"/>
        <v>0</v>
      </c>
      <c r="I15" s="23">
        <f t="shared" si="2"/>
        <v>0</v>
      </c>
      <c r="J15" s="23">
        <f t="shared" si="2"/>
        <v>0</v>
      </c>
      <c r="K15" s="23">
        <f t="shared" si="2"/>
        <v>0</v>
      </c>
      <c r="L15" s="23">
        <f t="shared" si="2"/>
        <v>0</v>
      </c>
      <c r="M15" s="23">
        <f t="shared" si="2"/>
        <v>0</v>
      </c>
      <c r="N15" s="23">
        <f t="shared" si="2"/>
        <v>0</v>
      </c>
      <c r="O15" s="23">
        <f t="shared" si="2"/>
        <v>0</v>
      </c>
      <c r="P15" s="23">
        <f t="shared" si="2"/>
        <v>0</v>
      </c>
      <c r="Q15" s="23">
        <f t="shared" si="2"/>
        <v>0</v>
      </c>
      <c r="R15" s="23">
        <f t="shared" si="2"/>
        <v>0</v>
      </c>
      <c r="S15" s="23">
        <f t="shared" si="2"/>
        <v>0</v>
      </c>
      <c r="T15" s="23">
        <f t="shared" si="2"/>
        <v>0</v>
      </c>
      <c r="U15" s="23">
        <f t="shared" si="2"/>
        <v>0</v>
      </c>
      <c r="V15" s="23">
        <f t="shared" si="2"/>
        <v>0</v>
      </c>
      <c r="W15" s="23">
        <f t="shared" si="2"/>
        <v>0</v>
      </c>
      <c r="X15" s="23">
        <f t="shared" si="2"/>
        <v>0</v>
      </c>
      <c r="Y15" s="23">
        <f t="shared" si="2"/>
        <v>0</v>
      </c>
      <c r="Z15" s="23">
        <f t="shared" si="2"/>
        <v>0</v>
      </c>
      <c r="AA15" s="23">
        <f t="shared" si="2"/>
        <v>0</v>
      </c>
      <c r="AB15" s="23">
        <f t="shared" si="2"/>
        <v>0</v>
      </c>
      <c r="AC15" s="23">
        <f t="shared" si="2"/>
        <v>0</v>
      </c>
      <c r="AD15" s="23">
        <f t="shared" si="2"/>
        <v>0</v>
      </c>
      <c r="AE15" s="23">
        <f t="shared" si="2"/>
        <v>0</v>
      </c>
      <c r="AF15" s="23">
        <f t="shared" si="2"/>
        <v>0</v>
      </c>
      <c r="AG15" s="23">
        <f t="shared" si="2"/>
        <v>0</v>
      </c>
      <c r="AH15" s="23">
        <f t="shared" si="2"/>
        <v>0</v>
      </c>
      <c r="AI15" s="23">
        <f t="shared" si="2"/>
        <v>0</v>
      </c>
      <c r="AJ15" s="23">
        <f t="shared" si="2"/>
        <v>0</v>
      </c>
      <c r="AK15" s="23">
        <f>SUM(AK16:AK18)</f>
        <v>0</v>
      </c>
    </row>
    <row r="16" spans="1:38" ht="29.25" customHeight="1" x14ac:dyDescent="0.35">
      <c r="A16" s="9" t="s">
        <v>27</v>
      </c>
      <c r="B16" s="37" t="s">
        <v>30</v>
      </c>
      <c r="C16" s="38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5">
        <f>SUM(C16:AJ16)</f>
        <v>0</v>
      </c>
    </row>
    <row r="17" spans="1:38" ht="29.25" customHeight="1" x14ac:dyDescent="0.35">
      <c r="A17" s="9" t="s">
        <v>28</v>
      </c>
      <c r="B17" s="37" t="s">
        <v>31</v>
      </c>
      <c r="C17" s="38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5">
        <f>SUM(C17:AJ17)</f>
        <v>0</v>
      </c>
    </row>
    <row r="18" spans="1:38" ht="29.25" customHeight="1" x14ac:dyDescent="0.35">
      <c r="A18" s="9" t="s">
        <v>29</v>
      </c>
      <c r="B18" s="37" t="s">
        <v>32</v>
      </c>
      <c r="C18" s="38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5">
        <f>SUM(C18:AJ18)</f>
        <v>0</v>
      </c>
    </row>
    <row r="19" spans="1:38" x14ac:dyDescent="0.35">
      <c r="A19" s="7">
        <v>3</v>
      </c>
      <c r="B19" s="39" t="s">
        <v>33</v>
      </c>
      <c r="C19" s="40"/>
      <c r="D19" s="23">
        <f t="shared" ref="D19:AJ19" si="3">SUM(D20:D22)</f>
        <v>0</v>
      </c>
      <c r="E19" s="23">
        <f t="shared" si="3"/>
        <v>0</v>
      </c>
      <c r="F19" s="23">
        <f t="shared" si="3"/>
        <v>0</v>
      </c>
      <c r="G19" s="23">
        <f t="shared" si="3"/>
        <v>0</v>
      </c>
      <c r="H19" s="23">
        <f t="shared" si="3"/>
        <v>0</v>
      </c>
      <c r="I19" s="23">
        <f t="shared" si="3"/>
        <v>0</v>
      </c>
      <c r="J19" s="23">
        <f t="shared" si="3"/>
        <v>0</v>
      </c>
      <c r="K19" s="23">
        <f t="shared" si="3"/>
        <v>0</v>
      </c>
      <c r="L19" s="23">
        <f t="shared" si="3"/>
        <v>0</v>
      </c>
      <c r="M19" s="23">
        <f t="shared" si="3"/>
        <v>0</v>
      </c>
      <c r="N19" s="23">
        <f t="shared" si="3"/>
        <v>0</v>
      </c>
      <c r="O19" s="23">
        <f t="shared" si="3"/>
        <v>0</v>
      </c>
      <c r="P19" s="23">
        <f t="shared" si="3"/>
        <v>0</v>
      </c>
      <c r="Q19" s="23">
        <f t="shared" si="3"/>
        <v>0</v>
      </c>
      <c r="R19" s="23">
        <f t="shared" si="3"/>
        <v>0</v>
      </c>
      <c r="S19" s="23">
        <f t="shared" si="3"/>
        <v>0</v>
      </c>
      <c r="T19" s="23">
        <f t="shared" si="3"/>
        <v>0</v>
      </c>
      <c r="U19" s="23">
        <f t="shared" si="3"/>
        <v>0</v>
      </c>
      <c r="V19" s="23">
        <f t="shared" si="3"/>
        <v>0</v>
      </c>
      <c r="W19" s="23">
        <f t="shared" si="3"/>
        <v>0</v>
      </c>
      <c r="X19" s="23">
        <f t="shared" si="3"/>
        <v>0</v>
      </c>
      <c r="Y19" s="23">
        <f t="shared" si="3"/>
        <v>0</v>
      </c>
      <c r="Z19" s="23">
        <f t="shared" si="3"/>
        <v>0</v>
      </c>
      <c r="AA19" s="23">
        <f t="shared" si="3"/>
        <v>0</v>
      </c>
      <c r="AB19" s="23">
        <f t="shared" si="3"/>
        <v>0</v>
      </c>
      <c r="AC19" s="23">
        <f t="shared" si="3"/>
        <v>0</v>
      </c>
      <c r="AD19" s="23">
        <f t="shared" si="3"/>
        <v>0</v>
      </c>
      <c r="AE19" s="23">
        <f t="shared" si="3"/>
        <v>0</v>
      </c>
      <c r="AF19" s="23">
        <f t="shared" si="3"/>
        <v>0</v>
      </c>
      <c r="AG19" s="23">
        <f t="shared" si="3"/>
        <v>0</v>
      </c>
      <c r="AH19" s="23">
        <f t="shared" si="3"/>
        <v>0</v>
      </c>
      <c r="AI19" s="23">
        <f t="shared" si="3"/>
        <v>0</v>
      </c>
      <c r="AJ19" s="23">
        <f t="shared" si="3"/>
        <v>0</v>
      </c>
      <c r="AK19" s="23">
        <f>SUM(AK20:AK22)</f>
        <v>0</v>
      </c>
    </row>
    <row r="20" spans="1:38" ht="23.25" customHeight="1" x14ac:dyDescent="0.35">
      <c r="A20" s="9" t="s">
        <v>35</v>
      </c>
      <c r="B20" s="37" t="s">
        <v>37</v>
      </c>
      <c r="C20" s="38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5">
        <f>SUM(C20:AJ20)</f>
        <v>0</v>
      </c>
    </row>
    <row r="21" spans="1:38" ht="23.25" customHeight="1" x14ac:dyDescent="0.35">
      <c r="A21" s="9" t="s">
        <v>34</v>
      </c>
      <c r="B21" s="37" t="s">
        <v>38</v>
      </c>
      <c r="C21" s="38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5">
        <f>SUM(C21:AJ21)</f>
        <v>0</v>
      </c>
    </row>
    <row r="22" spans="1:38" ht="23.25" customHeight="1" x14ac:dyDescent="0.35">
      <c r="A22" s="9" t="s">
        <v>36</v>
      </c>
      <c r="B22" s="37" t="s">
        <v>39</v>
      </c>
      <c r="C22" s="38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5">
        <f>SUM(C22:AJ22)</f>
        <v>0</v>
      </c>
    </row>
    <row r="23" spans="1:38" x14ac:dyDescent="0.35">
      <c r="A23" s="7">
        <v>4</v>
      </c>
      <c r="B23" s="39" t="s">
        <v>40</v>
      </c>
      <c r="C23" s="40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</row>
    <row r="24" spans="1:38" x14ac:dyDescent="0.35">
      <c r="A24" s="7">
        <v>5</v>
      </c>
      <c r="B24" s="39" t="s">
        <v>41</v>
      </c>
      <c r="C24" s="40"/>
      <c r="D24" s="27">
        <f t="shared" ref="D24:AJ24" si="4">D25</f>
        <v>527.76350146800019</v>
      </c>
      <c r="E24" s="27">
        <f t="shared" si="4"/>
        <v>550.0123628350849</v>
      </c>
      <c r="F24" s="27">
        <f t="shared" si="4"/>
        <v>568.69571117517057</v>
      </c>
      <c r="G24" s="27">
        <f t="shared" si="4"/>
        <v>588.07712138004933</v>
      </c>
      <c r="H24" s="27">
        <f t="shared" si="4"/>
        <v>608.18373541155654</v>
      </c>
      <c r="I24" s="27">
        <f t="shared" si="4"/>
        <v>629.04422025930239</v>
      </c>
      <c r="J24" s="27">
        <f t="shared" si="4"/>
        <v>650.68794733084417</v>
      </c>
      <c r="K24" s="27">
        <f t="shared" si="4"/>
        <v>673.14585254609835</v>
      </c>
      <c r="L24" s="27">
        <f t="shared" si="4"/>
        <v>696.4498971620543</v>
      </c>
      <c r="M24" s="27">
        <f t="shared" si="4"/>
        <v>720.63364935482639</v>
      </c>
      <c r="N24" s="27">
        <f t="shared" si="4"/>
        <v>745.73174658709547</v>
      </c>
      <c r="O24" s="27">
        <f t="shared" si="4"/>
        <v>771.78033879005409</v>
      </c>
      <c r="P24" s="27">
        <f t="shared" si="4"/>
        <v>798.81711239005995</v>
      </c>
      <c r="Q24" s="27">
        <f t="shared" si="4"/>
        <v>826.88131521133857</v>
      </c>
      <c r="R24" s="27">
        <f t="shared" si="4"/>
        <v>856.01392228726843</v>
      </c>
      <c r="S24" s="27">
        <f t="shared" si="4"/>
        <v>886.25738261399283</v>
      </c>
      <c r="T24" s="27">
        <f t="shared" si="4"/>
        <v>917.65606688138894</v>
      </c>
      <c r="U24" s="27">
        <f t="shared" si="4"/>
        <v>950.25615621774068</v>
      </c>
      <c r="V24" s="27">
        <f t="shared" si="4"/>
        <v>984.10581198583532</v>
      </c>
      <c r="W24" s="27">
        <f t="shared" si="4"/>
        <v>1019.2549266696275</v>
      </c>
      <c r="X24" s="27">
        <f t="shared" si="4"/>
        <v>1055.7558558921003</v>
      </c>
      <c r="Y24" s="27">
        <f t="shared" si="4"/>
        <v>1093.6628916064806</v>
      </c>
      <c r="Z24" s="27">
        <f t="shared" si="4"/>
        <v>1133.0327165045653</v>
      </c>
      <c r="AA24" s="27">
        <f t="shared" si="4"/>
        <v>1173.9244396875747</v>
      </c>
      <c r="AB24" s="27">
        <f t="shared" si="4"/>
        <v>1216.399498315815</v>
      </c>
      <c r="AC24" s="27">
        <f t="shared" si="4"/>
        <v>1260.5220020199313</v>
      </c>
      <c r="AD24" s="27">
        <f t="shared" si="4"/>
        <v>182.70360241241838</v>
      </c>
      <c r="AE24" s="27">
        <f t="shared" si="4"/>
        <v>0</v>
      </c>
      <c r="AF24" s="27">
        <f t="shared" si="4"/>
        <v>1397.6141725883369</v>
      </c>
      <c r="AG24" s="27">
        <f t="shared" si="4"/>
        <v>1445.5478505935012</v>
      </c>
      <c r="AH24" s="27">
        <f t="shared" si="4"/>
        <v>1495.1944141607605</v>
      </c>
      <c r="AI24" s="27">
        <f t="shared" si="4"/>
        <v>1546.6163357314385</v>
      </c>
      <c r="AJ24" s="27">
        <f t="shared" si="4"/>
        <v>1599.8786204065091</v>
      </c>
      <c r="AK24" s="27">
        <f>SUM(C24:AE24)</f>
        <v>22085.449784996272</v>
      </c>
    </row>
    <row r="25" spans="1:38" ht="52.5" customHeight="1" x14ac:dyDescent="0.35">
      <c r="A25" s="9" t="s">
        <v>42</v>
      </c>
      <c r="B25" s="41" t="s">
        <v>43</v>
      </c>
      <c r="C25" s="42"/>
      <c r="D25" s="25">
        <f t="shared" ref="D25:AJ25" si="5">D12*20%</f>
        <v>527.76350146800019</v>
      </c>
      <c r="E25" s="25">
        <f t="shared" si="5"/>
        <v>550.0123628350849</v>
      </c>
      <c r="F25" s="25">
        <f t="shared" si="5"/>
        <v>568.69571117517057</v>
      </c>
      <c r="G25" s="25">
        <f t="shared" si="5"/>
        <v>588.07712138004933</v>
      </c>
      <c r="H25" s="25">
        <f t="shared" si="5"/>
        <v>608.18373541155654</v>
      </c>
      <c r="I25" s="25">
        <f t="shared" si="5"/>
        <v>629.04422025930239</v>
      </c>
      <c r="J25" s="25">
        <f t="shared" si="5"/>
        <v>650.68794733084417</v>
      </c>
      <c r="K25" s="25">
        <f t="shared" si="5"/>
        <v>673.14585254609835</v>
      </c>
      <c r="L25" s="25">
        <f t="shared" si="5"/>
        <v>696.4498971620543</v>
      </c>
      <c r="M25" s="25">
        <f t="shared" si="5"/>
        <v>720.63364935482639</v>
      </c>
      <c r="N25" s="25">
        <f t="shared" si="5"/>
        <v>745.73174658709547</v>
      </c>
      <c r="O25" s="25">
        <f t="shared" si="5"/>
        <v>771.78033879005409</v>
      </c>
      <c r="P25" s="25">
        <f t="shared" si="5"/>
        <v>798.81711239005995</v>
      </c>
      <c r="Q25" s="25">
        <f t="shared" si="5"/>
        <v>826.88131521133857</v>
      </c>
      <c r="R25" s="25">
        <f t="shared" si="5"/>
        <v>856.01392228726843</v>
      </c>
      <c r="S25" s="25">
        <f t="shared" si="5"/>
        <v>886.25738261399283</v>
      </c>
      <c r="T25" s="25">
        <f t="shared" si="5"/>
        <v>917.65606688138894</v>
      </c>
      <c r="U25" s="25">
        <f t="shared" si="5"/>
        <v>950.25615621774068</v>
      </c>
      <c r="V25" s="25">
        <f t="shared" si="5"/>
        <v>984.10581198583532</v>
      </c>
      <c r="W25" s="25">
        <f t="shared" si="5"/>
        <v>1019.2549266696275</v>
      </c>
      <c r="X25" s="25">
        <f t="shared" si="5"/>
        <v>1055.7558558921003</v>
      </c>
      <c r="Y25" s="25">
        <f t="shared" si="5"/>
        <v>1093.6628916064806</v>
      </c>
      <c r="Z25" s="25">
        <f t="shared" si="5"/>
        <v>1133.0327165045653</v>
      </c>
      <c r="AA25" s="25">
        <f t="shared" si="5"/>
        <v>1173.9244396875747</v>
      </c>
      <c r="AB25" s="25">
        <f t="shared" si="5"/>
        <v>1216.399498315815</v>
      </c>
      <c r="AC25" s="25">
        <f t="shared" si="5"/>
        <v>1260.5220020199313</v>
      </c>
      <c r="AD25" s="25">
        <f t="shared" si="5"/>
        <v>182.70360241241838</v>
      </c>
      <c r="AE25" s="25">
        <f t="shared" si="5"/>
        <v>0</v>
      </c>
      <c r="AF25" s="25">
        <f t="shared" si="5"/>
        <v>1397.6141725883369</v>
      </c>
      <c r="AG25" s="25">
        <f t="shared" si="5"/>
        <v>1445.5478505935012</v>
      </c>
      <c r="AH25" s="25">
        <f t="shared" si="5"/>
        <v>1495.1944141607605</v>
      </c>
      <c r="AI25" s="25">
        <f t="shared" si="5"/>
        <v>1546.6163357314385</v>
      </c>
      <c r="AJ25" s="25">
        <f t="shared" si="5"/>
        <v>1599.8786204065091</v>
      </c>
      <c r="AK25" s="25">
        <f>SUM(C25:AE25)</f>
        <v>22085.449784996272</v>
      </c>
      <c r="AL25" s="16"/>
    </row>
    <row r="26" spans="1:38" x14ac:dyDescent="0.35">
      <c r="A26" s="7">
        <v>6</v>
      </c>
      <c r="B26" s="39" t="s">
        <v>63</v>
      </c>
      <c r="C26" s="40"/>
      <c r="D26" s="23">
        <f t="shared" ref="D26:AJ26" si="6">D10+D15+D19+D23</f>
        <v>2638.8175073400007</v>
      </c>
      <c r="E26" s="23">
        <f t="shared" si="6"/>
        <v>2750.0618141754244</v>
      </c>
      <c r="F26" s="23">
        <f t="shared" si="6"/>
        <v>2843.4785558758526</v>
      </c>
      <c r="G26" s="23">
        <f t="shared" si="6"/>
        <v>2940.3856069002468</v>
      </c>
      <c r="H26" s="23">
        <f t="shared" si="6"/>
        <v>3040.9186770577826</v>
      </c>
      <c r="I26" s="23">
        <f t="shared" si="6"/>
        <v>3145.2211012965117</v>
      </c>
      <c r="J26" s="23">
        <f t="shared" si="6"/>
        <v>3253.4397366542207</v>
      </c>
      <c r="K26" s="23">
        <f t="shared" si="6"/>
        <v>3365.7292627304914</v>
      </c>
      <c r="L26" s="23">
        <f t="shared" si="6"/>
        <v>3482.2494858102714</v>
      </c>
      <c r="M26" s="23">
        <f t="shared" si="6"/>
        <v>3603.1682467741316</v>
      </c>
      <c r="N26" s="23">
        <f t="shared" si="6"/>
        <v>3728.658732935477</v>
      </c>
      <c r="O26" s="23">
        <f t="shared" si="6"/>
        <v>3858.9016939502703</v>
      </c>
      <c r="P26" s="23">
        <f t="shared" si="6"/>
        <v>3994.0855619502995</v>
      </c>
      <c r="Q26" s="23">
        <f t="shared" si="6"/>
        <v>4134.4065760566928</v>
      </c>
      <c r="R26" s="23">
        <f t="shared" si="6"/>
        <v>4280.0696114363418</v>
      </c>
      <c r="S26" s="23">
        <f t="shared" si="6"/>
        <v>4431.2869130699637</v>
      </c>
      <c r="T26" s="23">
        <f t="shared" si="6"/>
        <v>4588.2803344069443</v>
      </c>
      <c r="U26" s="23">
        <f t="shared" si="6"/>
        <v>4751.2807810887034</v>
      </c>
      <c r="V26" s="23">
        <f t="shared" si="6"/>
        <v>4920.5290599291766</v>
      </c>
      <c r="W26" s="23">
        <f t="shared" si="6"/>
        <v>5096.2746333481373</v>
      </c>
      <c r="X26" s="23">
        <f t="shared" si="6"/>
        <v>5278.7792794605011</v>
      </c>
      <c r="Y26" s="23">
        <f t="shared" si="6"/>
        <v>5468.3144580324024</v>
      </c>
      <c r="Z26" s="23">
        <f t="shared" si="6"/>
        <v>5665.1635825228259</v>
      </c>
      <c r="AA26" s="23">
        <f t="shared" si="6"/>
        <v>5869.6221984378735</v>
      </c>
      <c r="AB26" s="23">
        <f t="shared" si="6"/>
        <v>6081.9974915790744</v>
      </c>
      <c r="AC26" s="23">
        <f t="shared" si="6"/>
        <v>6302.6100100996555</v>
      </c>
      <c r="AD26" s="23">
        <f t="shared" si="6"/>
        <v>913.51801206209188</v>
      </c>
      <c r="AE26" s="23">
        <f t="shared" si="6"/>
        <v>0</v>
      </c>
      <c r="AF26" s="23">
        <f t="shared" si="6"/>
        <v>6988.070862941684</v>
      </c>
      <c r="AG26" s="23">
        <f t="shared" si="6"/>
        <v>7227.7392529675053</v>
      </c>
      <c r="AH26" s="23">
        <f t="shared" si="6"/>
        <v>7475.9720708038021</v>
      </c>
      <c r="AI26" s="23">
        <f t="shared" si="6"/>
        <v>7733.0816786571922</v>
      </c>
      <c r="AJ26" s="23">
        <f t="shared" si="6"/>
        <v>7999.3931020325444</v>
      </c>
      <c r="AK26" s="23">
        <f>SUM(C26:AE26)</f>
        <v>110427.24892498138</v>
      </c>
    </row>
    <row r="27" spans="1:38" ht="21.75" customHeight="1" x14ac:dyDescent="0.35">
      <c r="A27" s="7">
        <v>7</v>
      </c>
      <c r="B27" s="39" t="s">
        <v>62</v>
      </c>
      <c r="C27" s="40"/>
      <c r="D27" s="27">
        <f t="shared" ref="D27:AJ27" si="7">D10+D15+D19+D23+D24</f>
        <v>3166.5810088080007</v>
      </c>
      <c r="E27" s="27">
        <f t="shared" si="7"/>
        <v>3300.0741770105092</v>
      </c>
      <c r="F27" s="27">
        <f t="shared" si="7"/>
        <v>3412.174267051023</v>
      </c>
      <c r="G27" s="27">
        <f t="shared" si="7"/>
        <v>3528.4627282802962</v>
      </c>
      <c r="H27" s="27">
        <f t="shared" si="7"/>
        <v>3649.102412469339</v>
      </c>
      <c r="I27" s="27">
        <f t="shared" si="7"/>
        <v>3774.2653215558139</v>
      </c>
      <c r="J27" s="27">
        <f t="shared" si="7"/>
        <v>3904.1276839850648</v>
      </c>
      <c r="K27" s="27">
        <f t="shared" si="7"/>
        <v>4038.8751152765899</v>
      </c>
      <c r="L27" s="27">
        <f t="shared" si="7"/>
        <v>4178.699382972326</v>
      </c>
      <c r="M27" s="27">
        <f t="shared" si="7"/>
        <v>4323.8018961289581</v>
      </c>
      <c r="N27" s="27">
        <f t="shared" si="7"/>
        <v>4474.3904795225726</v>
      </c>
      <c r="O27" s="27">
        <f t="shared" si="7"/>
        <v>4630.6820327403248</v>
      </c>
      <c r="P27" s="27">
        <f t="shared" si="7"/>
        <v>4792.9026743403592</v>
      </c>
      <c r="Q27" s="27">
        <f t="shared" si="7"/>
        <v>4961.2878912680317</v>
      </c>
      <c r="R27" s="27">
        <f t="shared" si="7"/>
        <v>5136.0835337236103</v>
      </c>
      <c r="S27" s="27">
        <f t="shared" si="7"/>
        <v>5317.5442956839561</v>
      </c>
      <c r="T27" s="27">
        <f t="shared" si="7"/>
        <v>5505.9364012883334</v>
      </c>
      <c r="U27" s="27">
        <f t="shared" si="7"/>
        <v>5701.5369373064441</v>
      </c>
      <c r="V27" s="27">
        <f t="shared" si="7"/>
        <v>5904.6348719150119</v>
      </c>
      <c r="W27" s="27">
        <f t="shared" si="7"/>
        <v>6115.5295600177651</v>
      </c>
      <c r="X27" s="27">
        <f t="shared" si="7"/>
        <v>6334.5351353526012</v>
      </c>
      <c r="Y27" s="27">
        <f t="shared" si="7"/>
        <v>6561.9773496388825</v>
      </c>
      <c r="Z27" s="27">
        <f t="shared" si="7"/>
        <v>6798.1962990273914</v>
      </c>
      <c r="AA27" s="27">
        <f t="shared" si="7"/>
        <v>7043.5466381254482</v>
      </c>
      <c r="AB27" s="27">
        <f t="shared" si="7"/>
        <v>7298.396989894889</v>
      </c>
      <c r="AC27" s="27">
        <f t="shared" si="7"/>
        <v>7563.1320121195868</v>
      </c>
      <c r="AD27" s="27">
        <f t="shared" si="7"/>
        <v>1096.2216144745103</v>
      </c>
      <c r="AE27" s="27">
        <f t="shared" si="7"/>
        <v>0</v>
      </c>
      <c r="AF27" s="27">
        <f t="shared" si="7"/>
        <v>8385.6850355300212</v>
      </c>
      <c r="AG27" s="27">
        <f t="shared" si="7"/>
        <v>8673.287103561006</v>
      </c>
      <c r="AH27" s="27">
        <f t="shared" si="7"/>
        <v>8971.1664849645622</v>
      </c>
      <c r="AI27" s="27">
        <f t="shared" si="7"/>
        <v>9279.6980143886303</v>
      </c>
      <c r="AJ27" s="27">
        <f t="shared" si="7"/>
        <v>9599.2717224390544</v>
      </c>
      <c r="AK27" s="27">
        <f>SUM(C27:AE27)</f>
        <v>132512.69870997765</v>
      </c>
    </row>
    <row r="28" spans="1:38" ht="21.75" customHeight="1" x14ac:dyDescent="0.35">
      <c r="A28" s="6"/>
      <c r="B28" s="19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</row>
    <row r="29" spans="1:38" s="5" customFormat="1" x14ac:dyDescent="0.35">
      <c r="B29" s="19"/>
      <c r="D29" s="2"/>
      <c r="E29" s="2"/>
      <c r="F29" s="2"/>
      <c r="G29" s="2"/>
      <c r="H29" s="2" t="s">
        <v>73</v>
      </c>
    </row>
    <row r="30" spans="1:38" s="5" customFormat="1" x14ac:dyDescent="0.35">
      <c r="B30" s="19"/>
    </row>
    <row r="31" spans="1:38" s="2" customFormat="1" ht="17.399999999999999" x14ac:dyDescent="0.3">
      <c r="B31" s="18"/>
      <c r="C31" s="32" t="s">
        <v>70</v>
      </c>
      <c r="D31" s="32"/>
      <c r="E31" s="32"/>
      <c r="F31" s="13"/>
      <c r="G31" s="33" t="s">
        <v>71</v>
      </c>
      <c r="H31" s="33"/>
      <c r="I31" s="33"/>
      <c r="K31" s="32" t="s">
        <v>74</v>
      </c>
      <c r="L31" s="32"/>
      <c r="M31" s="32"/>
    </row>
    <row r="32" spans="1:38" s="5" customFormat="1" x14ac:dyDescent="0.35">
      <c r="B32" s="19"/>
      <c r="H32" s="6"/>
    </row>
    <row r="33" spans="2:13" s="5" customFormat="1" ht="18.75" customHeight="1" x14ac:dyDescent="0.35">
      <c r="B33" s="19"/>
      <c r="C33" s="30" t="s">
        <v>79</v>
      </c>
      <c r="D33" s="30"/>
      <c r="E33" s="30"/>
      <c r="F33" s="12"/>
      <c r="G33" s="30" t="s">
        <v>81</v>
      </c>
      <c r="H33" s="30"/>
      <c r="I33" s="30"/>
      <c r="J33" s="14"/>
      <c r="K33" s="30" t="s">
        <v>72</v>
      </c>
      <c r="L33" s="30"/>
      <c r="M33" s="30"/>
    </row>
    <row r="34" spans="2:13" s="5" customFormat="1" x14ac:dyDescent="0.35">
      <c r="B34" s="19"/>
      <c r="C34" s="34" t="s">
        <v>80</v>
      </c>
      <c r="D34" s="34"/>
      <c r="E34" s="34"/>
      <c r="G34" s="34" t="s">
        <v>82</v>
      </c>
      <c r="H34" s="34"/>
      <c r="I34" s="34"/>
    </row>
    <row r="35" spans="2:13" s="5" customFormat="1" x14ac:dyDescent="0.35">
      <c r="B35" s="19"/>
      <c r="H35" s="6"/>
    </row>
    <row r="36" spans="2:13" s="5" customFormat="1" x14ac:dyDescent="0.35">
      <c r="B36" s="19"/>
      <c r="C36" s="31" t="s">
        <v>77</v>
      </c>
      <c r="D36" s="31"/>
      <c r="E36" s="31"/>
      <c r="F36" s="6"/>
      <c r="G36" s="31" t="s">
        <v>83</v>
      </c>
      <c r="H36" s="31"/>
      <c r="I36" s="31"/>
      <c r="K36" s="34" t="s">
        <v>75</v>
      </c>
      <c r="L36" s="34"/>
      <c r="M36" s="34"/>
    </row>
    <row r="37" spans="2:13" x14ac:dyDescent="0.35">
      <c r="B37" s="20"/>
    </row>
    <row r="38" spans="2:13" x14ac:dyDescent="0.35">
      <c r="B38" s="18"/>
    </row>
    <row r="39" spans="2:13" x14ac:dyDescent="0.35">
      <c r="B39" s="21">
        <f>B34+B31</f>
        <v>0</v>
      </c>
    </row>
    <row r="40" spans="2:13" x14ac:dyDescent="0.35">
      <c r="B40" s="22"/>
    </row>
    <row r="41" spans="2:13" x14ac:dyDescent="0.35">
      <c r="B41" s="22"/>
    </row>
    <row r="42" spans="2:13" x14ac:dyDescent="0.35">
      <c r="B42" s="20"/>
    </row>
  </sheetData>
  <mergeCells count="30">
    <mergeCell ref="B24:C24"/>
    <mergeCell ref="B25:C25"/>
    <mergeCell ref="B26:C26"/>
    <mergeCell ref="B27:C27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C36:E36"/>
    <mergeCell ref="G36:I36"/>
    <mergeCell ref="K36:M36"/>
    <mergeCell ref="C31:E31"/>
    <mergeCell ref="G31:I31"/>
    <mergeCell ref="K31:M31"/>
    <mergeCell ref="C33:E33"/>
    <mergeCell ref="G33:I33"/>
    <mergeCell ref="K33:M33"/>
    <mergeCell ref="C34:E34"/>
    <mergeCell ref="G34:I34"/>
  </mergeCells>
  <pageMargins left="0.70866141732283472" right="0.11811023622047245" top="0.55118110236220474" bottom="0.15748031496062992" header="0.31496062992125984" footer="0.31496062992125984"/>
  <pageSetup paperSize="9" scale="60" orientation="landscape" r:id="rId1"/>
  <rowBreaks count="1" manualBreakCount="1">
    <brk id="37" max="7" man="1"/>
  </rowBreaks>
  <colBreaks count="1" manualBreakCount="1">
    <brk id="37" max="33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AL42"/>
  <sheetViews>
    <sheetView view="pageBreakPreview" topLeftCell="L1" zoomScale="70" zoomScaleNormal="70" zoomScaleSheetLayoutView="70" workbookViewId="0">
      <selection activeCell="R31" sqref="R31"/>
    </sheetView>
  </sheetViews>
  <sheetFormatPr defaultColWidth="9.109375" defaultRowHeight="18" outlineLevelCol="1" x14ac:dyDescent="0.35"/>
  <cols>
    <col min="1" max="1" width="10.5546875" style="3" bestFit="1" customWidth="1"/>
    <col min="2" max="2" width="51.88671875" style="17" customWidth="1"/>
    <col min="3" max="3" width="13.88671875" style="4" customWidth="1"/>
    <col min="4" max="27" width="13" style="4" customWidth="1"/>
    <col min="28" max="30" width="14" style="4" customWidth="1"/>
    <col min="31" max="36" width="14" style="4" hidden="1" customWidth="1" outlineLevel="1"/>
    <col min="37" max="37" width="15.88671875" style="4" customWidth="1" collapsed="1"/>
    <col min="38" max="38" width="26.33203125" style="4" customWidth="1"/>
    <col min="39" max="16384" width="9.109375" style="4"/>
  </cols>
  <sheetData>
    <row r="1" spans="1:38" x14ac:dyDescent="0.35">
      <c r="N1" s="1"/>
      <c r="AK1" s="1"/>
    </row>
    <row r="2" spans="1:38" x14ac:dyDescent="0.35">
      <c r="N2" s="1"/>
      <c r="AK2" s="1"/>
    </row>
    <row r="3" spans="1:38" x14ac:dyDescent="0.35">
      <c r="N3" s="1"/>
      <c r="AK3" s="1"/>
    </row>
    <row r="4" spans="1:38" x14ac:dyDescent="0.35">
      <c r="N4" s="1"/>
      <c r="AK4" s="1"/>
    </row>
    <row r="6" spans="1:38" x14ac:dyDescent="0.35">
      <c r="B6" s="18"/>
      <c r="D6" s="2" t="s">
        <v>65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8" x14ac:dyDescent="0.35">
      <c r="A7" s="6"/>
      <c r="B7" s="19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</row>
    <row r="8" spans="1:38" x14ac:dyDescent="0.35">
      <c r="A8" s="11" t="s">
        <v>69</v>
      </c>
      <c r="B8" s="19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</row>
    <row r="9" spans="1:38" ht="34.799999999999997" x14ac:dyDescent="0.35">
      <c r="A9" s="7" t="s">
        <v>0</v>
      </c>
      <c r="B9" s="35" t="s">
        <v>1</v>
      </c>
      <c r="C9" s="36"/>
      <c r="D9" s="8" t="s">
        <v>11</v>
      </c>
      <c r="E9" s="8" t="s">
        <v>12</v>
      </c>
      <c r="F9" s="8" t="s">
        <v>13</v>
      </c>
      <c r="G9" s="8" t="s">
        <v>14</v>
      </c>
      <c r="H9" s="8" t="s">
        <v>15</v>
      </c>
      <c r="I9" s="8" t="s">
        <v>16</v>
      </c>
      <c r="J9" s="8" t="s">
        <v>17</v>
      </c>
      <c r="K9" s="8" t="s">
        <v>18</v>
      </c>
      <c r="L9" s="8" t="s">
        <v>19</v>
      </c>
      <c r="M9" s="8" t="s">
        <v>20</v>
      </c>
      <c r="N9" s="8" t="s">
        <v>21</v>
      </c>
      <c r="O9" s="8" t="s">
        <v>22</v>
      </c>
      <c r="P9" s="8" t="s">
        <v>23</v>
      </c>
      <c r="Q9" s="8" t="s">
        <v>24</v>
      </c>
      <c r="R9" s="8" t="s">
        <v>25</v>
      </c>
      <c r="S9" s="8" t="s">
        <v>44</v>
      </c>
      <c r="T9" s="8" t="s">
        <v>45</v>
      </c>
      <c r="U9" s="8" t="s">
        <v>46</v>
      </c>
      <c r="V9" s="8" t="s">
        <v>47</v>
      </c>
      <c r="W9" s="8" t="s">
        <v>48</v>
      </c>
      <c r="X9" s="8" t="s">
        <v>49</v>
      </c>
      <c r="Y9" s="8" t="s">
        <v>50</v>
      </c>
      <c r="Z9" s="8" t="s">
        <v>51</v>
      </c>
      <c r="AA9" s="8" t="s">
        <v>52</v>
      </c>
      <c r="AB9" s="8" t="s">
        <v>53</v>
      </c>
      <c r="AC9" s="8" t="s">
        <v>54</v>
      </c>
      <c r="AD9" s="8" t="s">
        <v>55</v>
      </c>
      <c r="AE9" s="8" t="s">
        <v>56</v>
      </c>
      <c r="AF9" s="8" t="s">
        <v>57</v>
      </c>
      <c r="AG9" s="8" t="s">
        <v>58</v>
      </c>
      <c r="AH9" s="8" t="s">
        <v>59</v>
      </c>
      <c r="AI9" s="8" t="s">
        <v>60</v>
      </c>
      <c r="AJ9" s="8" t="s">
        <v>84</v>
      </c>
      <c r="AK9" s="8" t="s">
        <v>2</v>
      </c>
    </row>
    <row r="10" spans="1:38" ht="27" customHeight="1" x14ac:dyDescent="0.35">
      <c r="A10" s="7">
        <v>1</v>
      </c>
      <c r="B10" s="35" t="s">
        <v>3</v>
      </c>
      <c r="C10" s="36"/>
      <c r="D10" s="23">
        <f t="shared" ref="D10:AJ10" si="0">SUM(D11:D14)</f>
        <v>18506.195083544004</v>
      </c>
      <c r="E10" s="23">
        <f t="shared" si="0"/>
        <v>19210.333827138184</v>
      </c>
      <c r="F10" s="23">
        <f t="shared" si="0"/>
        <v>19829.568750616916</v>
      </c>
      <c r="G10" s="23">
        <f t="shared" si="0"/>
        <v>20470.209078702435</v>
      </c>
      <c r="H10" s="23">
        <f t="shared" si="0"/>
        <v>21133.03108115957</v>
      </c>
      <c r="I10" s="23">
        <f t="shared" si="0"/>
        <v>21818.842378200145</v>
      </c>
      <c r="J10" s="23">
        <f t="shared" si="0"/>
        <v>22528.479663879451</v>
      </c>
      <c r="K10" s="23">
        <f t="shared" si="0"/>
        <v>23262.814147035842</v>
      </c>
      <c r="L10" s="23">
        <f t="shared" si="0"/>
        <v>24022.748610374685</v>
      </c>
      <c r="M10" s="23">
        <f t="shared" si="0"/>
        <v>24809.221488319028</v>
      </c>
      <c r="N10" s="23">
        <f t="shared" si="0"/>
        <v>25623.207464271214</v>
      </c>
      <c r="O10" s="23">
        <f t="shared" si="0"/>
        <v>26465.718087952293</v>
      </c>
      <c r="P10" s="23">
        <f t="shared" si="0"/>
        <v>27337.805913509481</v>
      </c>
      <c r="Q10" s="23">
        <f t="shared" si="0"/>
        <v>28240.563059106116</v>
      </c>
      <c r="R10" s="23">
        <f t="shared" si="0"/>
        <v>29175.125388733886</v>
      </c>
      <c r="S10" s="23">
        <f t="shared" si="0"/>
        <v>30142.67111701296</v>
      </c>
      <c r="T10" s="23">
        <f t="shared" si="0"/>
        <v>31144.4264377728</v>
      </c>
      <c r="U10" s="23">
        <f t="shared" si="0"/>
        <v>32181.664177234175</v>
      </c>
      <c r="V10" s="23">
        <f t="shared" si="0"/>
        <v>33255.708772642152</v>
      </c>
      <c r="W10" s="23">
        <f t="shared" si="0"/>
        <v>34367.934977229466</v>
      </c>
      <c r="X10" s="23">
        <f t="shared" si="0"/>
        <v>35519.773592421254</v>
      </c>
      <c r="Y10" s="23">
        <f t="shared" si="0"/>
        <v>36712.710228223761</v>
      </c>
      <c r="Z10" s="23">
        <f t="shared" si="0"/>
        <v>37948.289692773476</v>
      </c>
      <c r="AA10" s="23">
        <f t="shared" si="0"/>
        <v>39228.11901205765</v>
      </c>
      <c r="AB10" s="23">
        <f t="shared" si="0"/>
        <v>40553.868380852553</v>
      </c>
      <c r="AC10" s="23">
        <f t="shared" si="0"/>
        <v>9812.9584173896728</v>
      </c>
      <c r="AD10" s="23">
        <f t="shared" si="0"/>
        <v>6192.8771889842928</v>
      </c>
      <c r="AE10" s="23">
        <f t="shared" si="0"/>
        <v>0</v>
      </c>
      <c r="AF10" s="23">
        <f t="shared" si="0"/>
        <v>0</v>
      </c>
      <c r="AG10" s="23">
        <f t="shared" si="0"/>
        <v>0</v>
      </c>
      <c r="AH10" s="23">
        <f t="shared" si="0"/>
        <v>0</v>
      </c>
      <c r="AI10" s="23">
        <f t="shared" si="0"/>
        <v>0</v>
      </c>
      <c r="AJ10" s="23">
        <f t="shared" si="0"/>
        <v>0</v>
      </c>
      <c r="AK10" s="23">
        <f>SUM(AK11:AK14)</f>
        <v>719494.86601713742</v>
      </c>
    </row>
    <row r="11" spans="1:38" ht="38.25" customHeight="1" x14ac:dyDescent="0.35">
      <c r="A11" s="9" t="s">
        <v>4</v>
      </c>
      <c r="B11" s="37" t="s">
        <v>5</v>
      </c>
      <c r="C11" s="38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5">
        <f>SUM(C11:AA11)</f>
        <v>0</v>
      </c>
    </row>
    <row r="12" spans="1:38" ht="38.25" customHeight="1" x14ac:dyDescent="0.35">
      <c r="A12" s="9" t="s">
        <v>6</v>
      </c>
      <c r="B12" s="37" t="s">
        <v>76</v>
      </c>
      <c r="C12" s="38"/>
      <c r="D12" s="24">
        <f>[1]Водоотв!N83</f>
        <v>18506.195083544004</v>
      </c>
      <c r="E12" s="24">
        <f>[1]Водоотв!O83</f>
        <v>19210.333827138184</v>
      </c>
      <c r="F12" s="24">
        <f>[1]Водоотв!P83</f>
        <v>19829.568750616916</v>
      </c>
      <c r="G12" s="24">
        <f>[1]Водоотв!Q83</f>
        <v>20470.209078702435</v>
      </c>
      <c r="H12" s="24">
        <f>[1]Водоотв!R83</f>
        <v>21133.03108115957</v>
      </c>
      <c r="I12" s="24">
        <f>[1]Водоотв!S83</f>
        <v>21818.842378200145</v>
      </c>
      <c r="J12" s="24">
        <f>[1]Водоотв!T83</f>
        <v>22528.479663879451</v>
      </c>
      <c r="K12" s="24">
        <f>[1]Водоотв!U83</f>
        <v>23262.814147035842</v>
      </c>
      <c r="L12" s="24">
        <f>[1]Водоотв!V83</f>
        <v>24022.748610374685</v>
      </c>
      <c r="M12" s="24">
        <f>[1]Водоотв!W83</f>
        <v>24809.221488319028</v>
      </c>
      <c r="N12" s="24">
        <f>[1]Водоотв!X83</f>
        <v>25623.207464271214</v>
      </c>
      <c r="O12" s="24">
        <f>[1]Водоотв!Y83</f>
        <v>26465.718087952293</v>
      </c>
      <c r="P12" s="24">
        <f>[1]Водоотв!Z83</f>
        <v>27337.805913509481</v>
      </c>
      <c r="Q12" s="24">
        <f>[1]Водоотв!AA83</f>
        <v>28240.563059106116</v>
      </c>
      <c r="R12" s="24">
        <f>[1]Водоотв!AB83</f>
        <v>29175.125388733886</v>
      </c>
      <c r="S12" s="24">
        <f>[1]Водоотв!AC83</f>
        <v>30142.67111701296</v>
      </c>
      <c r="T12" s="24">
        <f>[1]Водоотв!AD83</f>
        <v>31144.4264377728</v>
      </c>
      <c r="U12" s="24">
        <f>[1]Водоотв!AE83</f>
        <v>32181.664177234175</v>
      </c>
      <c r="V12" s="24">
        <f>[1]Водоотв!AF83</f>
        <v>33255.708772642152</v>
      </c>
      <c r="W12" s="24">
        <f>[1]Водоотв!AG83</f>
        <v>34367.934977229466</v>
      </c>
      <c r="X12" s="24">
        <f>[1]Водоотв!AH83</f>
        <v>35519.773592421254</v>
      </c>
      <c r="Y12" s="24">
        <f>[1]Водоотв!AI83</f>
        <v>36712.710228223761</v>
      </c>
      <c r="Z12" s="24">
        <f>[1]Водоотв!AJ83</f>
        <v>37948.289692773476</v>
      </c>
      <c r="AA12" s="24">
        <f>[1]Водоотв!AK83</f>
        <v>39228.11901205765</v>
      </c>
      <c r="AB12" s="24">
        <f>[1]Водоотв!AL83</f>
        <v>40553.868380852553</v>
      </c>
      <c r="AC12" s="24">
        <f>[1]Водоотв!AM83</f>
        <v>9812.9584173896728</v>
      </c>
      <c r="AD12" s="24">
        <f>[1]Водоотв!AN83</f>
        <v>6192.8771889842928</v>
      </c>
      <c r="AE12" s="24">
        <f>[1]Водоотв!AO83</f>
        <v>0</v>
      </c>
      <c r="AF12" s="24">
        <f>[1]Водоотв!AP133</f>
        <v>0</v>
      </c>
      <c r="AG12" s="24">
        <f>[1]Водоотв!AQ133</f>
        <v>0</v>
      </c>
      <c r="AH12" s="24">
        <f>[1]Водоотв!AR133</f>
        <v>0</v>
      </c>
      <c r="AI12" s="24">
        <f>[1]Водоотв!AS133</f>
        <v>0</v>
      </c>
      <c r="AJ12" s="24">
        <f>[1]Водоотв!AT133</f>
        <v>0</v>
      </c>
      <c r="AK12" s="25">
        <f>SUM(D12:AE12)</f>
        <v>719494.86601713742</v>
      </c>
      <c r="AL12" s="15"/>
    </row>
    <row r="13" spans="1:38" ht="64.5" customHeight="1" x14ac:dyDescent="0.35">
      <c r="A13" s="9" t="s">
        <v>7</v>
      </c>
      <c r="B13" s="37" t="s">
        <v>9</v>
      </c>
      <c r="C13" s="38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5">
        <f>SUM(C13:AJ13)</f>
        <v>0</v>
      </c>
    </row>
    <row r="14" spans="1:38" ht="38.25" customHeight="1" x14ac:dyDescent="0.35">
      <c r="A14" s="9" t="s">
        <v>8</v>
      </c>
      <c r="B14" s="37" t="s">
        <v>10</v>
      </c>
      <c r="C14" s="38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5">
        <f>SUM(C14:AJ14)</f>
        <v>0</v>
      </c>
    </row>
    <row r="15" spans="1:38" x14ac:dyDescent="0.35">
      <c r="A15" s="7">
        <v>2</v>
      </c>
      <c r="B15" s="39" t="s">
        <v>26</v>
      </c>
      <c r="C15" s="40"/>
      <c r="D15" s="23">
        <f t="shared" ref="D15:AJ15" si="1">SUM(D16:D18)</f>
        <v>0</v>
      </c>
      <c r="E15" s="23">
        <f t="shared" si="1"/>
        <v>0</v>
      </c>
      <c r="F15" s="23">
        <f t="shared" si="1"/>
        <v>0</v>
      </c>
      <c r="G15" s="23">
        <f t="shared" si="1"/>
        <v>0</v>
      </c>
      <c r="H15" s="23">
        <f t="shared" si="1"/>
        <v>0</v>
      </c>
      <c r="I15" s="23">
        <f t="shared" si="1"/>
        <v>0</v>
      </c>
      <c r="J15" s="23">
        <f t="shared" si="1"/>
        <v>0</v>
      </c>
      <c r="K15" s="23">
        <f t="shared" si="1"/>
        <v>0</v>
      </c>
      <c r="L15" s="23">
        <f t="shared" si="1"/>
        <v>0</v>
      </c>
      <c r="M15" s="23">
        <f t="shared" si="1"/>
        <v>0</v>
      </c>
      <c r="N15" s="23">
        <f t="shared" si="1"/>
        <v>0</v>
      </c>
      <c r="O15" s="23">
        <f t="shared" si="1"/>
        <v>0</v>
      </c>
      <c r="P15" s="23">
        <f t="shared" si="1"/>
        <v>0</v>
      </c>
      <c r="Q15" s="23">
        <f t="shared" si="1"/>
        <v>0</v>
      </c>
      <c r="R15" s="23">
        <f t="shared" si="1"/>
        <v>0</v>
      </c>
      <c r="S15" s="23">
        <f t="shared" si="1"/>
        <v>0</v>
      </c>
      <c r="T15" s="23">
        <f t="shared" si="1"/>
        <v>0</v>
      </c>
      <c r="U15" s="23">
        <f t="shared" si="1"/>
        <v>0</v>
      </c>
      <c r="V15" s="23">
        <f t="shared" si="1"/>
        <v>0</v>
      </c>
      <c r="W15" s="23">
        <f t="shared" si="1"/>
        <v>0</v>
      </c>
      <c r="X15" s="23">
        <f t="shared" si="1"/>
        <v>0</v>
      </c>
      <c r="Y15" s="23">
        <f t="shared" si="1"/>
        <v>0</v>
      </c>
      <c r="Z15" s="23">
        <f t="shared" si="1"/>
        <v>0</v>
      </c>
      <c r="AA15" s="23">
        <f t="shared" si="1"/>
        <v>0</v>
      </c>
      <c r="AB15" s="23">
        <f t="shared" si="1"/>
        <v>0</v>
      </c>
      <c r="AC15" s="23">
        <f t="shared" si="1"/>
        <v>0</v>
      </c>
      <c r="AD15" s="23">
        <f t="shared" si="1"/>
        <v>0</v>
      </c>
      <c r="AE15" s="23">
        <f t="shared" si="1"/>
        <v>0</v>
      </c>
      <c r="AF15" s="23">
        <f t="shared" si="1"/>
        <v>0</v>
      </c>
      <c r="AG15" s="23">
        <f t="shared" si="1"/>
        <v>0</v>
      </c>
      <c r="AH15" s="23">
        <f t="shared" si="1"/>
        <v>0</v>
      </c>
      <c r="AI15" s="23">
        <f t="shared" si="1"/>
        <v>0</v>
      </c>
      <c r="AJ15" s="23">
        <f t="shared" si="1"/>
        <v>0</v>
      </c>
      <c r="AK15" s="23">
        <f>SUM(AK16:AK18)</f>
        <v>0</v>
      </c>
    </row>
    <row r="16" spans="1:38" ht="31.5" customHeight="1" x14ac:dyDescent="0.35">
      <c r="A16" s="9" t="s">
        <v>27</v>
      </c>
      <c r="B16" s="37" t="s">
        <v>30</v>
      </c>
      <c r="C16" s="38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5">
        <f>SUM(C16:AJ16)</f>
        <v>0</v>
      </c>
    </row>
    <row r="17" spans="1:38" ht="31.5" customHeight="1" x14ac:dyDescent="0.35">
      <c r="A17" s="9" t="s">
        <v>28</v>
      </c>
      <c r="B17" s="37" t="s">
        <v>31</v>
      </c>
      <c r="C17" s="38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5">
        <f>SUM(C17:AJ17)</f>
        <v>0</v>
      </c>
    </row>
    <row r="18" spans="1:38" ht="31.5" customHeight="1" x14ac:dyDescent="0.35">
      <c r="A18" s="9" t="s">
        <v>29</v>
      </c>
      <c r="B18" s="37" t="s">
        <v>32</v>
      </c>
      <c r="C18" s="38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5">
        <f>SUM(C18:AJ18)</f>
        <v>0</v>
      </c>
    </row>
    <row r="19" spans="1:38" x14ac:dyDescent="0.35">
      <c r="A19" s="7">
        <v>3</v>
      </c>
      <c r="B19" s="39" t="s">
        <v>33</v>
      </c>
      <c r="C19" s="40"/>
      <c r="D19" s="23">
        <f t="shared" ref="D19:AJ19" si="2">SUM(D20:D22)</f>
        <v>0</v>
      </c>
      <c r="E19" s="23">
        <f t="shared" si="2"/>
        <v>0</v>
      </c>
      <c r="F19" s="23">
        <f t="shared" si="2"/>
        <v>0</v>
      </c>
      <c r="G19" s="23">
        <f t="shared" si="2"/>
        <v>0</v>
      </c>
      <c r="H19" s="23">
        <f t="shared" si="2"/>
        <v>0</v>
      </c>
      <c r="I19" s="23">
        <f t="shared" si="2"/>
        <v>0</v>
      </c>
      <c r="J19" s="23">
        <f t="shared" si="2"/>
        <v>0</v>
      </c>
      <c r="K19" s="23">
        <f t="shared" si="2"/>
        <v>0</v>
      </c>
      <c r="L19" s="23">
        <f t="shared" si="2"/>
        <v>0</v>
      </c>
      <c r="M19" s="23">
        <f t="shared" si="2"/>
        <v>0</v>
      </c>
      <c r="N19" s="23">
        <f t="shared" si="2"/>
        <v>0</v>
      </c>
      <c r="O19" s="23">
        <f t="shared" si="2"/>
        <v>0</v>
      </c>
      <c r="P19" s="23">
        <f t="shared" si="2"/>
        <v>0</v>
      </c>
      <c r="Q19" s="23">
        <f t="shared" si="2"/>
        <v>0</v>
      </c>
      <c r="R19" s="23">
        <f t="shared" si="2"/>
        <v>0</v>
      </c>
      <c r="S19" s="23">
        <f t="shared" si="2"/>
        <v>0</v>
      </c>
      <c r="T19" s="23">
        <f t="shared" si="2"/>
        <v>0</v>
      </c>
      <c r="U19" s="23">
        <f t="shared" si="2"/>
        <v>0</v>
      </c>
      <c r="V19" s="23">
        <f t="shared" si="2"/>
        <v>0</v>
      </c>
      <c r="W19" s="23">
        <f t="shared" si="2"/>
        <v>0</v>
      </c>
      <c r="X19" s="23">
        <f t="shared" si="2"/>
        <v>0</v>
      </c>
      <c r="Y19" s="23">
        <f t="shared" si="2"/>
        <v>0</v>
      </c>
      <c r="Z19" s="23">
        <f t="shared" si="2"/>
        <v>0</v>
      </c>
      <c r="AA19" s="23">
        <f t="shared" si="2"/>
        <v>0</v>
      </c>
      <c r="AB19" s="23">
        <f t="shared" si="2"/>
        <v>0</v>
      </c>
      <c r="AC19" s="23">
        <f t="shared" si="2"/>
        <v>0</v>
      </c>
      <c r="AD19" s="23">
        <f t="shared" si="2"/>
        <v>0</v>
      </c>
      <c r="AE19" s="23">
        <f t="shared" si="2"/>
        <v>0</v>
      </c>
      <c r="AF19" s="23">
        <f t="shared" si="2"/>
        <v>0</v>
      </c>
      <c r="AG19" s="23">
        <f t="shared" si="2"/>
        <v>0</v>
      </c>
      <c r="AH19" s="23">
        <f t="shared" si="2"/>
        <v>0</v>
      </c>
      <c r="AI19" s="23">
        <f t="shared" si="2"/>
        <v>0</v>
      </c>
      <c r="AJ19" s="23">
        <f t="shared" si="2"/>
        <v>0</v>
      </c>
      <c r="AK19" s="23">
        <f>SUM(AK20:AK22)</f>
        <v>0</v>
      </c>
    </row>
    <row r="20" spans="1:38" ht="25.5" customHeight="1" x14ac:dyDescent="0.35">
      <c r="A20" s="9" t="s">
        <v>35</v>
      </c>
      <c r="B20" s="37" t="s">
        <v>37</v>
      </c>
      <c r="C20" s="38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5">
        <f>SUM(C20:AJ20)</f>
        <v>0</v>
      </c>
    </row>
    <row r="21" spans="1:38" ht="25.5" customHeight="1" x14ac:dyDescent="0.35">
      <c r="A21" s="9" t="s">
        <v>34</v>
      </c>
      <c r="B21" s="37" t="s">
        <v>38</v>
      </c>
      <c r="C21" s="38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5">
        <f>SUM(C21:AJ21)</f>
        <v>0</v>
      </c>
    </row>
    <row r="22" spans="1:38" ht="25.5" customHeight="1" x14ac:dyDescent="0.35">
      <c r="A22" s="9" t="s">
        <v>36</v>
      </c>
      <c r="B22" s="37" t="s">
        <v>39</v>
      </c>
      <c r="C22" s="38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5">
        <f>SUM(C22:AJ22)</f>
        <v>0</v>
      </c>
    </row>
    <row r="23" spans="1:38" x14ac:dyDescent="0.35">
      <c r="A23" s="7">
        <v>4</v>
      </c>
      <c r="B23" s="39" t="s">
        <v>40</v>
      </c>
      <c r="C23" s="40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</row>
    <row r="24" spans="1:38" x14ac:dyDescent="0.35">
      <c r="A24" s="7">
        <v>5</v>
      </c>
      <c r="B24" s="39" t="s">
        <v>41</v>
      </c>
      <c r="C24" s="40"/>
      <c r="D24" s="27">
        <f t="shared" ref="D24:AJ24" si="3">D25</f>
        <v>3701.239016708801</v>
      </c>
      <c r="E24" s="27">
        <f t="shared" si="3"/>
        <v>3842.0667654276367</v>
      </c>
      <c r="F24" s="27">
        <f t="shared" si="3"/>
        <v>3965.9137501233836</v>
      </c>
      <c r="G24" s="27">
        <f t="shared" si="3"/>
        <v>4094.0418157404874</v>
      </c>
      <c r="H24" s="27">
        <f t="shared" si="3"/>
        <v>4226.606216231914</v>
      </c>
      <c r="I24" s="27">
        <f t="shared" si="3"/>
        <v>4363.7684756400295</v>
      </c>
      <c r="J24" s="27">
        <f t="shared" si="3"/>
        <v>4505.6959327758905</v>
      </c>
      <c r="K24" s="27">
        <f t="shared" si="3"/>
        <v>4652.5628294071685</v>
      </c>
      <c r="L24" s="27">
        <f t="shared" si="3"/>
        <v>4804.5497220749376</v>
      </c>
      <c r="M24" s="27">
        <f t="shared" si="3"/>
        <v>4961.8442976638062</v>
      </c>
      <c r="N24" s="27">
        <f t="shared" si="3"/>
        <v>5124.6414928542436</v>
      </c>
      <c r="O24" s="27">
        <f t="shared" si="3"/>
        <v>5293.1436175904591</v>
      </c>
      <c r="P24" s="27">
        <f t="shared" si="3"/>
        <v>5467.5611827018965</v>
      </c>
      <c r="Q24" s="27">
        <f t="shared" si="3"/>
        <v>5648.1126118212233</v>
      </c>
      <c r="R24" s="27">
        <f t="shared" si="3"/>
        <v>5835.0250777467772</v>
      </c>
      <c r="S24" s="27">
        <f t="shared" si="3"/>
        <v>6028.534223402592</v>
      </c>
      <c r="T24" s="27">
        <f t="shared" si="3"/>
        <v>6228.8852875545599</v>
      </c>
      <c r="U24" s="27">
        <f t="shared" si="3"/>
        <v>6436.3328354468358</v>
      </c>
      <c r="V24" s="27">
        <f t="shared" si="3"/>
        <v>6651.1417545284312</v>
      </c>
      <c r="W24" s="27">
        <f t="shared" si="3"/>
        <v>6873.586995445894</v>
      </c>
      <c r="X24" s="27">
        <f t="shared" si="3"/>
        <v>7103.9547184842513</v>
      </c>
      <c r="Y24" s="27">
        <f t="shared" si="3"/>
        <v>7342.5420456447528</v>
      </c>
      <c r="Z24" s="27">
        <f t="shared" si="3"/>
        <v>7589.6579385546956</v>
      </c>
      <c r="AA24" s="27">
        <f t="shared" si="3"/>
        <v>7845.6238024115301</v>
      </c>
      <c r="AB24" s="27">
        <f t="shared" si="3"/>
        <v>8110.773676170511</v>
      </c>
      <c r="AC24" s="27">
        <f t="shared" si="3"/>
        <v>1962.5916834779346</v>
      </c>
      <c r="AD24" s="27">
        <f t="shared" si="3"/>
        <v>1238.5754377968588</v>
      </c>
      <c r="AE24" s="27">
        <f t="shared" si="3"/>
        <v>0</v>
      </c>
      <c r="AF24" s="27">
        <f t="shared" si="3"/>
        <v>0</v>
      </c>
      <c r="AG24" s="27">
        <f t="shared" si="3"/>
        <v>0</v>
      </c>
      <c r="AH24" s="27">
        <f t="shared" si="3"/>
        <v>0</v>
      </c>
      <c r="AI24" s="27">
        <f t="shared" si="3"/>
        <v>0</v>
      </c>
      <c r="AJ24" s="27">
        <f t="shared" si="3"/>
        <v>0</v>
      </c>
      <c r="AK24" s="27">
        <f>SUM(C24:AE24)</f>
        <v>143898.97320342748</v>
      </c>
    </row>
    <row r="25" spans="1:38" ht="52.5" customHeight="1" x14ac:dyDescent="0.35">
      <c r="A25" s="9" t="s">
        <v>42</v>
      </c>
      <c r="B25" s="41" t="s">
        <v>43</v>
      </c>
      <c r="C25" s="42"/>
      <c r="D25" s="25">
        <f t="shared" ref="D25:AJ25" si="4">D12*20%</f>
        <v>3701.239016708801</v>
      </c>
      <c r="E25" s="25">
        <f t="shared" si="4"/>
        <v>3842.0667654276367</v>
      </c>
      <c r="F25" s="25">
        <f t="shared" si="4"/>
        <v>3965.9137501233836</v>
      </c>
      <c r="G25" s="25">
        <f t="shared" si="4"/>
        <v>4094.0418157404874</v>
      </c>
      <c r="H25" s="25">
        <f t="shared" si="4"/>
        <v>4226.606216231914</v>
      </c>
      <c r="I25" s="25">
        <f t="shared" si="4"/>
        <v>4363.7684756400295</v>
      </c>
      <c r="J25" s="25">
        <f t="shared" si="4"/>
        <v>4505.6959327758905</v>
      </c>
      <c r="K25" s="25">
        <f t="shared" si="4"/>
        <v>4652.5628294071685</v>
      </c>
      <c r="L25" s="25">
        <f t="shared" si="4"/>
        <v>4804.5497220749376</v>
      </c>
      <c r="M25" s="25">
        <f t="shared" si="4"/>
        <v>4961.8442976638062</v>
      </c>
      <c r="N25" s="25">
        <f t="shared" si="4"/>
        <v>5124.6414928542436</v>
      </c>
      <c r="O25" s="25">
        <f t="shared" si="4"/>
        <v>5293.1436175904591</v>
      </c>
      <c r="P25" s="25">
        <f t="shared" si="4"/>
        <v>5467.5611827018965</v>
      </c>
      <c r="Q25" s="25">
        <f t="shared" si="4"/>
        <v>5648.1126118212233</v>
      </c>
      <c r="R25" s="25">
        <f t="shared" si="4"/>
        <v>5835.0250777467772</v>
      </c>
      <c r="S25" s="25">
        <f t="shared" si="4"/>
        <v>6028.534223402592</v>
      </c>
      <c r="T25" s="25">
        <f t="shared" si="4"/>
        <v>6228.8852875545599</v>
      </c>
      <c r="U25" s="25">
        <f t="shared" si="4"/>
        <v>6436.3328354468358</v>
      </c>
      <c r="V25" s="25">
        <f t="shared" si="4"/>
        <v>6651.1417545284312</v>
      </c>
      <c r="W25" s="25">
        <f t="shared" si="4"/>
        <v>6873.586995445894</v>
      </c>
      <c r="X25" s="25">
        <f t="shared" si="4"/>
        <v>7103.9547184842513</v>
      </c>
      <c r="Y25" s="25">
        <f t="shared" si="4"/>
        <v>7342.5420456447528</v>
      </c>
      <c r="Z25" s="25">
        <f t="shared" si="4"/>
        <v>7589.6579385546956</v>
      </c>
      <c r="AA25" s="25">
        <f t="shared" si="4"/>
        <v>7845.6238024115301</v>
      </c>
      <c r="AB25" s="25">
        <f t="shared" si="4"/>
        <v>8110.773676170511</v>
      </c>
      <c r="AC25" s="25">
        <f t="shared" si="4"/>
        <v>1962.5916834779346</v>
      </c>
      <c r="AD25" s="25">
        <f t="shared" si="4"/>
        <v>1238.5754377968588</v>
      </c>
      <c r="AE25" s="25">
        <f t="shared" si="4"/>
        <v>0</v>
      </c>
      <c r="AF25" s="25">
        <f t="shared" si="4"/>
        <v>0</v>
      </c>
      <c r="AG25" s="25">
        <f t="shared" si="4"/>
        <v>0</v>
      </c>
      <c r="AH25" s="25">
        <f t="shared" si="4"/>
        <v>0</v>
      </c>
      <c r="AI25" s="25">
        <f t="shared" si="4"/>
        <v>0</v>
      </c>
      <c r="AJ25" s="25">
        <f t="shared" si="4"/>
        <v>0</v>
      </c>
      <c r="AK25" s="25">
        <f>SUM(C25:AE25)</f>
        <v>143898.97320342748</v>
      </c>
      <c r="AL25" s="15"/>
    </row>
    <row r="26" spans="1:38" x14ac:dyDescent="0.35">
      <c r="A26" s="7">
        <v>6</v>
      </c>
      <c r="B26" s="39" t="s">
        <v>63</v>
      </c>
      <c r="C26" s="40"/>
      <c r="D26" s="23">
        <f t="shared" ref="D26:AJ26" si="5">D10+D15+D19+D23</f>
        <v>18506.195083544004</v>
      </c>
      <c r="E26" s="23">
        <f t="shared" si="5"/>
        <v>19210.333827138184</v>
      </c>
      <c r="F26" s="23">
        <f t="shared" si="5"/>
        <v>19829.568750616916</v>
      </c>
      <c r="G26" s="23">
        <f t="shared" si="5"/>
        <v>20470.209078702435</v>
      </c>
      <c r="H26" s="23">
        <f t="shared" si="5"/>
        <v>21133.03108115957</v>
      </c>
      <c r="I26" s="23">
        <f t="shared" si="5"/>
        <v>21818.842378200145</v>
      </c>
      <c r="J26" s="23">
        <f t="shared" si="5"/>
        <v>22528.479663879451</v>
      </c>
      <c r="K26" s="23">
        <f t="shared" si="5"/>
        <v>23262.814147035842</v>
      </c>
      <c r="L26" s="23">
        <f t="shared" si="5"/>
        <v>24022.748610374685</v>
      </c>
      <c r="M26" s="23">
        <f t="shared" si="5"/>
        <v>24809.221488319028</v>
      </c>
      <c r="N26" s="23">
        <f t="shared" si="5"/>
        <v>25623.207464271214</v>
      </c>
      <c r="O26" s="23">
        <f t="shared" si="5"/>
        <v>26465.718087952293</v>
      </c>
      <c r="P26" s="23">
        <f t="shared" si="5"/>
        <v>27337.805913509481</v>
      </c>
      <c r="Q26" s="23">
        <f t="shared" si="5"/>
        <v>28240.563059106116</v>
      </c>
      <c r="R26" s="23">
        <f t="shared" si="5"/>
        <v>29175.125388733886</v>
      </c>
      <c r="S26" s="23">
        <f t="shared" si="5"/>
        <v>30142.67111701296</v>
      </c>
      <c r="T26" s="23">
        <f t="shared" si="5"/>
        <v>31144.4264377728</v>
      </c>
      <c r="U26" s="23">
        <f t="shared" si="5"/>
        <v>32181.664177234175</v>
      </c>
      <c r="V26" s="23">
        <f t="shared" si="5"/>
        <v>33255.708772642152</v>
      </c>
      <c r="W26" s="23">
        <f t="shared" si="5"/>
        <v>34367.934977229466</v>
      </c>
      <c r="X26" s="23">
        <f t="shared" si="5"/>
        <v>35519.773592421254</v>
      </c>
      <c r="Y26" s="23">
        <f t="shared" si="5"/>
        <v>36712.710228223761</v>
      </c>
      <c r="Z26" s="23">
        <f t="shared" si="5"/>
        <v>37948.289692773476</v>
      </c>
      <c r="AA26" s="23">
        <f t="shared" si="5"/>
        <v>39228.11901205765</v>
      </c>
      <c r="AB26" s="23">
        <f t="shared" si="5"/>
        <v>40553.868380852553</v>
      </c>
      <c r="AC26" s="23">
        <f t="shared" si="5"/>
        <v>9812.9584173896728</v>
      </c>
      <c r="AD26" s="23">
        <f t="shared" si="5"/>
        <v>6192.8771889842928</v>
      </c>
      <c r="AE26" s="23">
        <f t="shared" si="5"/>
        <v>0</v>
      </c>
      <c r="AF26" s="23">
        <f t="shared" si="5"/>
        <v>0</v>
      </c>
      <c r="AG26" s="23">
        <f t="shared" si="5"/>
        <v>0</v>
      </c>
      <c r="AH26" s="23">
        <f t="shared" si="5"/>
        <v>0</v>
      </c>
      <c r="AI26" s="23">
        <f t="shared" si="5"/>
        <v>0</v>
      </c>
      <c r="AJ26" s="23">
        <f t="shared" si="5"/>
        <v>0</v>
      </c>
      <c r="AK26" s="23">
        <f>SUM(C26:AE26)</f>
        <v>719494.86601713742</v>
      </c>
    </row>
    <row r="27" spans="1:38" ht="21.75" customHeight="1" x14ac:dyDescent="0.35">
      <c r="A27" s="7">
        <v>7</v>
      </c>
      <c r="B27" s="39" t="s">
        <v>62</v>
      </c>
      <c r="C27" s="40"/>
      <c r="D27" s="27">
        <f t="shared" ref="D27:AJ27" si="6">D10+D15+D19+D23+D24</f>
        <v>22207.434100252805</v>
      </c>
      <c r="E27" s="27">
        <f t="shared" si="6"/>
        <v>23052.40059256582</v>
      </c>
      <c r="F27" s="27">
        <f t="shared" si="6"/>
        <v>23795.482500740298</v>
      </c>
      <c r="G27" s="27">
        <f t="shared" si="6"/>
        <v>24564.250894442921</v>
      </c>
      <c r="H27" s="27">
        <f t="shared" si="6"/>
        <v>25359.637297391484</v>
      </c>
      <c r="I27" s="27">
        <f t="shared" si="6"/>
        <v>26182.610853840175</v>
      </c>
      <c r="J27" s="27">
        <f t="shared" si="6"/>
        <v>27034.175596655339</v>
      </c>
      <c r="K27" s="27">
        <f t="shared" si="6"/>
        <v>27915.376976443011</v>
      </c>
      <c r="L27" s="27">
        <f t="shared" si="6"/>
        <v>28827.298332449624</v>
      </c>
      <c r="M27" s="27">
        <f t="shared" si="6"/>
        <v>29771.065785982835</v>
      </c>
      <c r="N27" s="27">
        <f t="shared" si="6"/>
        <v>30747.848957125458</v>
      </c>
      <c r="O27" s="27">
        <f t="shared" si="6"/>
        <v>31758.861705542753</v>
      </c>
      <c r="P27" s="27">
        <f t="shared" si="6"/>
        <v>32805.367096211376</v>
      </c>
      <c r="Q27" s="27">
        <f t="shared" si="6"/>
        <v>33888.67567092734</v>
      </c>
      <c r="R27" s="27">
        <f t="shared" si="6"/>
        <v>35010.150466480663</v>
      </c>
      <c r="S27" s="27">
        <f t="shared" si="6"/>
        <v>36171.205340415552</v>
      </c>
      <c r="T27" s="27">
        <f t="shared" si="6"/>
        <v>37373.311725327359</v>
      </c>
      <c r="U27" s="27">
        <f t="shared" si="6"/>
        <v>38617.997012681008</v>
      </c>
      <c r="V27" s="27">
        <f t="shared" si="6"/>
        <v>39906.85052717058</v>
      </c>
      <c r="W27" s="27">
        <f t="shared" si="6"/>
        <v>41241.521972675357</v>
      </c>
      <c r="X27" s="27">
        <f t="shared" si="6"/>
        <v>42623.728310905506</v>
      </c>
      <c r="Y27" s="27">
        <f t="shared" si="6"/>
        <v>44055.252273868515</v>
      </c>
      <c r="Z27" s="27">
        <f t="shared" si="6"/>
        <v>45537.94763132817</v>
      </c>
      <c r="AA27" s="27">
        <f t="shared" si="6"/>
        <v>47073.74281446918</v>
      </c>
      <c r="AB27" s="27">
        <f t="shared" si="6"/>
        <v>48664.642057023062</v>
      </c>
      <c r="AC27" s="27">
        <f t="shared" si="6"/>
        <v>11775.550100867607</v>
      </c>
      <c r="AD27" s="27">
        <f t="shared" si="6"/>
        <v>7431.4526267811516</v>
      </c>
      <c r="AE27" s="27">
        <f t="shared" si="6"/>
        <v>0</v>
      </c>
      <c r="AF27" s="27">
        <f t="shared" si="6"/>
        <v>0</v>
      </c>
      <c r="AG27" s="27">
        <f t="shared" si="6"/>
        <v>0</v>
      </c>
      <c r="AH27" s="27">
        <f t="shared" si="6"/>
        <v>0</v>
      </c>
      <c r="AI27" s="27">
        <f t="shared" si="6"/>
        <v>0</v>
      </c>
      <c r="AJ27" s="27">
        <f t="shared" si="6"/>
        <v>0</v>
      </c>
      <c r="AK27" s="27">
        <f>SUM(C27:AE27)</f>
        <v>863393.83922056481</v>
      </c>
    </row>
    <row r="28" spans="1:38" ht="21.75" customHeight="1" x14ac:dyDescent="0.35">
      <c r="A28" s="6"/>
      <c r="B28" s="19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</row>
    <row r="29" spans="1:38" s="5" customFormat="1" x14ac:dyDescent="0.35">
      <c r="B29" s="19"/>
      <c r="D29" s="2"/>
      <c r="E29" s="2"/>
      <c r="F29" s="2"/>
      <c r="G29" s="2"/>
      <c r="H29" s="2" t="s">
        <v>73</v>
      </c>
    </row>
    <row r="30" spans="1:38" s="5" customFormat="1" x14ac:dyDescent="0.35">
      <c r="B30" s="19"/>
    </row>
    <row r="31" spans="1:38" s="2" customFormat="1" ht="17.399999999999999" x14ac:dyDescent="0.3">
      <c r="B31" s="18"/>
      <c r="C31" s="32" t="s">
        <v>70</v>
      </c>
      <c r="D31" s="32"/>
      <c r="E31" s="32"/>
      <c r="F31" s="13"/>
      <c r="G31" s="33" t="s">
        <v>71</v>
      </c>
      <c r="H31" s="33"/>
      <c r="I31" s="33"/>
      <c r="K31" s="32" t="s">
        <v>74</v>
      </c>
      <c r="L31" s="32"/>
      <c r="M31" s="32"/>
    </row>
    <row r="32" spans="1:38" s="5" customFormat="1" x14ac:dyDescent="0.35">
      <c r="B32" s="19"/>
      <c r="H32" s="6"/>
    </row>
    <row r="33" spans="2:13" s="5" customFormat="1" ht="18.75" customHeight="1" x14ac:dyDescent="0.35">
      <c r="B33" s="19"/>
      <c r="C33" s="30" t="s">
        <v>79</v>
      </c>
      <c r="D33" s="30"/>
      <c r="E33" s="30"/>
      <c r="F33" s="12"/>
      <c r="G33" s="30" t="s">
        <v>81</v>
      </c>
      <c r="H33" s="30"/>
      <c r="I33" s="30"/>
      <c r="J33" s="14"/>
      <c r="K33" s="30" t="s">
        <v>72</v>
      </c>
      <c r="L33" s="30"/>
      <c r="M33" s="30"/>
    </row>
    <row r="34" spans="2:13" s="5" customFormat="1" x14ac:dyDescent="0.35">
      <c r="B34" s="19"/>
      <c r="C34" s="34" t="s">
        <v>80</v>
      </c>
      <c r="D34" s="34"/>
      <c r="E34" s="34"/>
      <c r="G34" s="34" t="s">
        <v>82</v>
      </c>
      <c r="H34" s="34"/>
      <c r="I34" s="34"/>
    </row>
    <row r="35" spans="2:13" s="5" customFormat="1" x14ac:dyDescent="0.35">
      <c r="B35" s="19"/>
      <c r="H35" s="6"/>
    </row>
    <row r="36" spans="2:13" s="5" customFormat="1" x14ac:dyDescent="0.35">
      <c r="B36" s="19"/>
      <c r="C36" s="31" t="s">
        <v>78</v>
      </c>
      <c r="D36" s="31"/>
      <c r="E36" s="31"/>
      <c r="F36" s="6"/>
      <c r="G36" s="31" t="s">
        <v>83</v>
      </c>
      <c r="H36" s="31"/>
      <c r="I36" s="31"/>
      <c r="K36" s="34" t="s">
        <v>75</v>
      </c>
      <c r="L36" s="34"/>
      <c r="M36" s="34"/>
    </row>
    <row r="37" spans="2:13" x14ac:dyDescent="0.35">
      <c r="B37" s="20"/>
    </row>
    <row r="38" spans="2:13" x14ac:dyDescent="0.35">
      <c r="B38" s="18"/>
    </row>
    <row r="39" spans="2:13" x14ac:dyDescent="0.35">
      <c r="B39" s="21" t="e">
        <f>C34+C31</f>
        <v>#VALUE!</v>
      </c>
    </row>
    <row r="40" spans="2:13" x14ac:dyDescent="0.35">
      <c r="B40" s="22"/>
    </row>
    <row r="41" spans="2:13" x14ac:dyDescent="0.35">
      <c r="B41" s="22"/>
    </row>
    <row r="42" spans="2:13" x14ac:dyDescent="0.35">
      <c r="B42" s="20"/>
    </row>
  </sheetData>
  <mergeCells count="30">
    <mergeCell ref="B24:C24"/>
    <mergeCell ref="B25:C25"/>
    <mergeCell ref="B26:C26"/>
    <mergeCell ref="B27:C27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K31:M31"/>
    <mergeCell ref="K36:M36"/>
    <mergeCell ref="G33:I33"/>
    <mergeCell ref="G36:I36"/>
    <mergeCell ref="C33:E33"/>
    <mergeCell ref="C36:E36"/>
    <mergeCell ref="C31:E31"/>
    <mergeCell ref="K33:M33"/>
    <mergeCell ref="G31:I31"/>
    <mergeCell ref="C34:E34"/>
    <mergeCell ref="G34:I34"/>
  </mergeCells>
  <pageMargins left="0.31496062992125984" right="0.31496062992125984" top="0.55118110236220474" bottom="0.15748031496062992" header="0.31496062992125984" footer="0.31496062992125984"/>
  <pageSetup paperSize="9" scale="60" orientation="landscape" r:id="rId1"/>
  <rowBreaks count="1" manualBreakCount="1">
    <brk id="37" max="7" man="1"/>
  </rowBreaks>
  <colBreaks count="1" manualBreakCount="1">
    <brk id="37" max="3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6</vt:i4>
      </vt:variant>
    </vt:vector>
  </HeadingPairs>
  <TitlesOfParts>
    <vt:vector size="9" baseType="lpstr">
      <vt:lpstr>питьевая вода</vt:lpstr>
      <vt:lpstr>техническая вода</vt:lpstr>
      <vt:lpstr>водоотведение</vt:lpstr>
      <vt:lpstr>водоотведение!Заголовки_для_печати</vt:lpstr>
      <vt:lpstr>'питьевая вода'!Заголовки_для_печати</vt:lpstr>
      <vt:lpstr>'техническая вода'!Заголовки_для_печати</vt:lpstr>
      <vt:lpstr>водоотведение!Область_печати</vt:lpstr>
      <vt:lpstr>'питьевая вода'!Область_печати</vt:lpstr>
      <vt:lpstr>'техническая вода'!Область_печати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plan10</dc:creator>
  <cp:lastModifiedBy>Андреева Ольга Николаевна</cp:lastModifiedBy>
  <cp:lastPrinted>2025-11-07T03:05:12Z</cp:lastPrinted>
  <dcterms:created xsi:type="dcterms:W3CDTF">2022-02-19T04:00:23Z</dcterms:created>
  <dcterms:modified xsi:type="dcterms:W3CDTF">2025-11-19T06:11:10Z</dcterms:modified>
</cp:coreProperties>
</file>