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hareserver\Общая\Отдел ДО\ОФИЦИАЛЬНОЕ УСОЛЬЕ\На опубликование\2487-па_28.08.2024\"/>
    </mc:Choice>
  </mc:AlternateContent>
  <xr:revisionPtr revIDLastSave="0" documentId="13_ncr:1_{C0A67055-8E33-419E-B6A1-9FC6D4F4EBA4}" xr6:coauthVersionLast="47" xr6:coauthVersionMax="47" xr10:uidLastSave="{00000000-0000-0000-0000-000000000000}"/>
  <bookViews>
    <workbookView xWindow="-108" yWindow="-108" windowWidth="23256" windowHeight="12576" xr2:uid="{00000000-000D-0000-FFFF-FFFF00000000}"/>
  </bookViews>
  <sheets>
    <sheet name="Лист1" sheetId="1" r:id="rId1"/>
  </sheets>
  <definedNames>
    <definedName name="_xlnm.Print_Titles" localSheetId="0">Лист1!$15:$15</definedName>
    <definedName name="_xlnm.Print_Area" localSheetId="0">Лист1!$A$1:$J$411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2" i="1" l="1"/>
  <c r="G361" i="1"/>
  <c r="I112" i="1"/>
  <c r="I111" i="1"/>
  <c r="H386" i="1" l="1"/>
  <c r="I386" i="1"/>
  <c r="H387" i="1"/>
  <c r="I387" i="1"/>
  <c r="G387" i="1"/>
  <c r="H342" i="1"/>
  <c r="I342" i="1"/>
  <c r="G342" i="1"/>
  <c r="E335" i="1"/>
  <c r="E334" i="1"/>
  <c r="E333" i="1"/>
  <c r="I332" i="1"/>
  <c r="H332" i="1"/>
  <c r="G332" i="1"/>
  <c r="F332" i="1"/>
  <c r="E331" i="1"/>
  <c r="E330" i="1"/>
  <c r="E329" i="1"/>
  <c r="I328" i="1"/>
  <c r="H328" i="1"/>
  <c r="G328" i="1"/>
  <c r="F328" i="1"/>
  <c r="E327" i="1"/>
  <c r="E326" i="1"/>
  <c r="E325" i="1"/>
  <c r="I324" i="1"/>
  <c r="H324" i="1"/>
  <c r="G324" i="1"/>
  <c r="F324" i="1"/>
  <c r="E323" i="1"/>
  <c r="E322" i="1"/>
  <c r="E321" i="1"/>
  <c r="I320" i="1"/>
  <c r="H320" i="1"/>
  <c r="G320" i="1"/>
  <c r="F320" i="1"/>
  <c r="E320" i="1" l="1"/>
  <c r="E332" i="1"/>
  <c r="E328" i="1"/>
  <c r="E324" i="1"/>
  <c r="E319" i="1" l="1"/>
  <c r="E318" i="1"/>
  <c r="E317" i="1"/>
  <c r="I316" i="1"/>
  <c r="H316" i="1"/>
  <c r="G316" i="1"/>
  <c r="F316" i="1"/>
  <c r="E316" i="1" l="1"/>
  <c r="I312" i="1"/>
  <c r="F312" i="1" l="1"/>
  <c r="G312" i="1"/>
  <c r="H312" i="1"/>
  <c r="I382" i="1"/>
  <c r="I383" i="1"/>
  <c r="I384" i="1"/>
  <c r="I385" i="1"/>
  <c r="H384" i="1"/>
  <c r="H385" i="1"/>
  <c r="G385" i="1"/>
  <c r="G386" i="1"/>
  <c r="G384" i="1"/>
  <c r="F303" i="1"/>
  <c r="H303" i="1"/>
  <c r="I303" i="1"/>
  <c r="G303" i="1"/>
  <c r="F337" i="1"/>
  <c r="F338" i="1"/>
  <c r="F339" i="1"/>
  <c r="F340" i="1"/>
  <c r="I337" i="1"/>
  <c r="I338" i="1"/>
  <c r="I339" i="1"/>
  <c r="H337" i="1"/>
  <c r="H338" i="1"/>
  <c r="H339" i="1"/>
  <c r="G337" i="1"/>
  <c r="G338" i="1"/>
  <c r="G339" i="1"/>
  <c r="H340" i="1"/>
  <c r="I340" i="1"/>
  <c r="H341" i="1"/>
  <c r="I341" i="1"/>
  <c r="F341" i="1"/>
  <c r="G341" i="1"/>
  <c r="G340" i="1"/>
  <c r="E312" i="1" l="1"/>
  <c r="I388" i="1"/>
  <c r="I389" i="1"/>
  <c r="H388" i="1"/>
  <c r="H389" i="1"/>
  <c r="G388" i="1"/>
  <c r="G389" i="1"/>
  <c r="G383" i="1"/>
  <c r="F383" i="1"/>
  <c r="F384" i="1"/>
  <c r="F385" i="1"/>
  <c r="F386" i="1"/>
  <c r="F387" i="1"/>
  <c r="F388" i="1"/>
  <c r="F389" i="1"/>
  <c r="F382" i="1"/>
  <c r="I343" i="1"/>
  <c r="I344" i="1"/>
  <c r="H343" i="1"/>
  <c r="H344" i="1"/>
  <c r="G343" i="1"/>
  <c r="G344" i="1"/>
  <c r="F342" i="1"/>
  <c r="F343" i="1"/>
  <c r="F344" i="1"/>
  <c r="E311" i="1"/>
  <c r="E310" i="1"/>
  <c r="E309" i="1"/>
  <c r="E308" i="1"/>
  <c r="E307" i="1"/>
  <c r="E306" i="1"/>
  <c r="E305" i="1"/>
  <c r="E304" i="1"/>
  <c r="E303" i="1" l="1"/>
  <c r="I360" i="1"/>
  <c r="I361" i="1"/>
  <c r="I362" i="1"/>
  <c r="H72" i="1"/>
  <c r="I72" i="1"/>
  <c r="H71" i="1"/>
  <c r="G72" i="1"/>
  <c r="G71" i="1"/>
  <c r="G62" i="1"/>
  <c r="H62" i="1"/>
  <c r="I62" i="1"/>
  <c r="F62" i="1"/>
  <c r="E65" i="1"/>
  <c r="E64" i="1"/>
  <c r="E63" i="1"/>
  <c r="E62" i="1" l="1"/>
  <c r="E72" i="1"/>
  <c r="G360" i="1"/>
  <c r="G405" i="1" s="1"/>
  <c r="H406" i="1" l="1"/>
  <c r="F406" i="1"/>
  <c r="G397" i="1"/>
  <c r="E388" i="1"/>
  <c r="E379" i="1"/>
  <c r="E370" i="1"/>
  <c r="E361" i="1"/>
  <c r="E352" i="1"/>
  <c r="E314" i="1"/>
  <c r="E301" i="1"/>
  <c r="E292" i="1"/>
  <c r="E283" i="1"/>
  <c r="E274" i="1"/>
  <c r="E265" i="1"/>
  <c r="E256" i="1"/>
  <c r="E247" i="1"/>
  <c r="E238" i="1"/>
  <c r="E229" i="1"/>
  <c r="E220" i="1"/>
  <c r="E211" i="1"/>
  <c r="E202" i="1"/>
  <c r="E193" i="1"/>
  <c r="E184" i="1"/>
  <c r="E175" i="1"/>
  <c r="E166" i="1"/>
  <c r="E157" i="1"/>
  <c r="E148" i="1"/>
  <c r="E138" i="1"/>
  <c r="E129" i="1"/>
  <c r="E120" i="1"/>
  <c r="E111" i="1"/>
  <c r="E102" i="1"/>
  <c r="I92" i="1"/>
  <c r="H92" i="1"/>
  <c r="G92" i="1"/>
  <c r="F92" i="1"/>
  <c r="E83" i="1"/>
  <c r="I73" i="1"/>
  <c r="I53" i="1"/>
  <c r="E60" i="1"/>
  <c r="E51" i="1"/>
  <c r="E42" i="1"/>
  <c r="E33" i="1"/>
  <c r="E24" i="1"/>
  <c r="E73" i="1" l="1"/>
  <c r="I397" i="1"/>
  <c r="I406" i="1" s="1"/>
  <c r="G406" i="1"/>
  <c r="E92" i="1"/>
  <c r="I74" i="1"/>
  <c r="I398" i="1" s="1"/>
  <c r="I70" i="1"/>
  <c r="I396" i="1"/>
  <c r="E61" i="1"/>
  <c r="E59" i="1"/>
  <c r="E58" i="1"/>
  <c r="E57" i="1"/>
  <c r="E56" i="1"/>
  <c r="E55" i="1"/>
  <c r="E54" i="1"/>
  <c r="H53" i="1"/>
  <c r="G53" i="1"/>
  <c r="F53" i="1"/>
  <c r="E53" i="1" l="1"/>
  <c r="E406" i="1"/>
  <c r="E397" i="1"/>
  <c r="I407" i="1"/>
  <c r="E74" i="1"/>
  <c r="I159" i="1"/>
  <c r="F68" i="1" l="1"/>
  <c r="G395" i="1"/>
  <c r="G398" i="1"/>
  <c r="I71" i="1" l="1"/>
  <c r="I395" i="1" s="1"/>
  <c r="F356" i="1"/>
  <c r="F357" i="1"/>
  <c r="G357" i="1"/>
  <c r="H357" i="1"/>
  <c r="I357" i="1"/>
  <c r="G356" i="1"/>
  <c r="H356" i="1"/>
  <c r="I356" i="1"/>
  <c r="G355" i="1"/>
  <c r="H355" i="1"/>
  <c r="I355" i="1"/>
  <c r="F355" i="1"/>
  <c r="E355" i="1" l="1"/>
  <c r="H401" i="1"/>
  <c r="H405" i="1"/>
  <c r="H407" i="1"/>
  <c r="G407" i="1"/>
  <c r="H400" i="1"/>
  <c r="F407" i="1"/>
  <c r="E41" i="1" l="1"/>
  <c r="H404" i="1" l="1"/>
  <c r="G359" i="1"/>
  <c r="G404" i="1" s="1"/>
  <c r="G294" i="1"/>
  <c r="H294" i="1"/>
  <c r="I294" i="1"/>
  <c r="F294" i="1"/>
  <c r="G285" i="1"/>
  <c r="F285" i="1"/>
  <c r="E286" i="1"/>
  <c r="E287" i="1"/>
  <c r="E288" i="1"/>
  <c r="E289" i="1"/>
  <c r="E290" i="1"/>
  <c r="E291" i="1"/>
  <c r="E293" i="1"/>
  <c r="E295" i="1"/>
  <c r="E296" i="1"/>
  <c r="E297" i="1"/>
  <c r="E298" i="1"/>
  <c r="E299" i="1"/>
  <c r="E300" i="1"/>
  <c r="E302" i="1"/>
  <c r="E313" i="1"/>
  <c r="E315" i="1"/>
  <c r="E294" i="1" l="1"/>
  <c r="E285" i="1"/>
  <c r="F135" i="1"/>
  <c r="F134" i="1"/>
  <c r="H134" i="1"/>
  <c r="E407" i="1" l="1"/>
  <c r="H390" i="1"/>
  <c r="F390" i="1"/>
  <c r="E398" i="1"/>
  <c r="E396" i="1"/>
  <c r="E389" i="1"/>
  <c r="H372" i="1"/>
  <c r="F372" i="1"/>
  <c r="E380" i="1"/>
  <c r="E378" i="1"/>
  <c r="E371" i="1"/>
  <c r="F363" i="1"/>
  <c r="E369" i="1"/>
  <c r="E362" i="1"/>
  <c r="H354" i="1"/>
  <c r="F345" i="1"/>
  <c r="E346" i="1"/>
  <c r="E347" i="1"/>
  <c r="E349" i="1"/>
  <c r="E350" i="1"/>
  <c r="E351" i="1"/>
  <c r="E353" i="1"/>
  <c r="E344" i="1"/>
  <c r="E341" i="1"/>
  <c r="E284" i="1"/>
  <c r="G276" i="1"/>
  <c r="H276" i="1"/>
  <c r="I276" i="1"/>
  <c r="F276" i="1"/>
  <c r="E277" i="1"/>
  <c r="E278" i="1"/>
  <c r="E279" i="1"/>
  <c r="E280" i="1"/>
  <c r="E281" i="1"/>
  <c r="E282" i="1"/>
  <c r="E275" i="1"/>
  <c r="G267" i="1"/>
  <c r="H267" i="1"/>
  <c r="I267" i="1"/>
  <c r="F267" i="1"/>
  <c r="E273" i="1"/>
  <c r="E259" i="1"/>
  <c r="E260" i="1"/>
  <c r="E261" i="1"/>
  <c r="E262" i="1"/>
  <c r="E263" i="1"/>
  <c r="E264" i="1"/>
  <c r="E266" i="1"/>
  <c r="G258" i="1"/>
  <c r="H258" i="1"/>
  <c r="I258" i="1"/>
  <c r="F258" i="1"/>
  <c r="G249" i="1"/>
  <c r="H249" i="1"/>
  <c r="I249" i="1"/>
  <c r="F249" i="1"/>
  <c r="E257" i="1"/>
  <c r="E250" i="1"/>
  <c r="E251" i="1"/>
  <c r="E252" i="1"/>
  <c r="E253" i="1"/>
  <c r="E254" i="1"/>
  <c r="E255" i="1"/>
  <c r="E241" i="1"/>
  <c r="E242" i="1"/>
  <c r="E243" i="1"/>
  <c r="E244" i="1"/>
  <c r="E245" i="1"/>
  <c r="E246" i="1"/>
  <c r="E248" i="1"/>
  <c r="G240" i="1"/>
  <c r="H240" i="1"/>
  <c r="I240" i="1"/>
  <c r="F240" i="1"/>
  <c r="G231" i="1"/>
  <c r="H231" i="1"/>
  <c r="I231" i="1"/>
  <c r="F231" i="1"/>
  <c r="E232" i="1"/>
  <c r="E233" i="1"/>
  <c r="E234" i="1"/>
  <c r="E235" i="1"/>
  <c r="E236" i="1"/>
  <c r="E237" i="1"/>
  <c r="E239" i="1"/>
  <c r="F222" i="1"/>
  <c r="E230" i="1"/>
  <c r="G222" i="1"/>
  <c r="H222" i="1"/>
  <c r="I222" i="1"/>
  <c r="E223" i="1"/>
  <c r="E224" i="1"/>
  <c r="E225" i="1"/>
  <c r="E226" i="1"/>
  <c r="E227" i="1"/>
  <c r="E228" i="1"/>
  <c r="E221" i="1"/>
  <c r="G213" i="1"/>
  <c r="H213" i="1"/>
  <c r="I213" i="1"/>
  <c r="F213" i="1"/>
  <c r="E214" i="1"/>
  <c r="E215" i="1"/>
  <c r="E216" i="1"/>
  <c r="E217" i="1"/>
  <c r="E218" i="1"/>
  <c r="E219" i="1"/>
  <c r="G204" i="1"/>
  <c r="H204" i="1"/>
  <c r="I204" i="1"/>
  <c r="F204" i="1"/>
  <c r="E205" i="1"/>
  <c r="E206" i="1"/>
  <c r="E207" i="1"/>
  <c r="E208" i="1"/>
  <c r="E209" i="1"/>
  <c r="E210" i="1"/>
  <c r="E212" i="1"/>
  <c r="G195" i="1"/>
  <c r="H195" i="1"/>
  <c r="I195" i="1"/>
  <c r="F195" i="1"/>
  <c r="E196" i="1"/>
  <c r="E197" i="1"/>
  <c r="E198" i="1"/>
  <c r="E199" i="1"/>
  <c r="E200" i="1"/>
  <c r="E201" i="1"/>
  <c r="E203" i="1"/>
  <c r="F186" i="1"/>
  <c r="E194" i="1"/>
  <c r="E187" i="1"/>
  <c r="E188" i="1"/>
  <c r="E189" i="1"/>
  <c r="E190" i="1"/>
  <c r="E191" i="1"/>
  <c r="E192" i="1"/>
  <c r="E185" i="1"/>
  <c r="G177" i="1"/>
  <c r="H177" i="1"/>
  <c r="I177" i="1"/>
  <c r="F177" i="1"/>
  <c r="E178" i="1"/>
  <c r="E179" i="1"/>
  <c r="E180" i="1"/>
  <c r="E181" i="1"/>
  <c r="E182" i="1"/>
  <c r="E183" i="1"/>
  <c r="E169" i="1"/>
  <c r="E170" i="1"/>
  <c r="E171" i="1"/>
  <c r="E172" i="1"/>
  <c r="E173" i="1"/>
  <c r="E174" i="1"/>
  <c r="E176" i="1"/>
  <c r="G186" i="1"/>
  <c r="H186" i="1"/>
  <c r="I186" i="1"/>
  <c r="G159" i="1"/>
  <c r="H159" i="1"/>
  <c r="F159" i="1"/>
  <c r="E167" i="1"/>
  <c r="E165" i="1"/>
  <c r="G150" i="1"/>
  <c r="H150" i="1"/>
  <c r="I150" i="1"/>
  <c r="F150" i="1"/>
  <c r="E158" i="1"/>
  <c r="E156" i="1"/>
  <c r="E151" i="1"/>
  <c r="G141" i="1"/>
  <c r="H141" i="1"/>
  <c r="I141" i="1"/>
  <c r="F141" i="1"/>
  <c r="E149" i="1"/>
  <c r="E142" i="1"/>
  <c r="E143" i="1"/>
  <c r="E144" i="1"/>
  <c r="E145" i="1"/>
  <c r="E146" i="1"/>
  <c r="E147" i="1"/>
  <c r="E139" i="1"/>
  <c r="G134" i="1"/>
  <c r="I134" i="1"/>
  <c r="E231" i="1" l="1"/>
  <c r="E141" i="1"/>
  <c r="E276" i="1"/>
  <c r="E267" i="1"/>
  <c r="E258" i="1"/>
  <c r="E249" i="1"/>
  <c r="E240" i="1"/>
  <c r="E222" i="1"/>
  <c r="E213" i="1"/>
  <c r="E204" i="1"/>
  <c r="E195" i="1"/>
  <c r="E186" i="1"/>
  <c r="E177" i="1"/>
  <c r="E150" i="1"/>
  <c r="E134" i="1"/>
  <c r="G122" i="1"/>
  <c r="H122" i="1"/>
  <c r="I122" i="1"/>
  <c r="F122" i="1"/>
  <c r="E130" i="1"/>
  <c r="E123" i="1"/>
  <c r="E124" i="1"/>
  <c r="E125" i="1"/>
  <c r="E126" i="1"/>
  <c r="E127" i="1"/>
  <c r="E128" i="1"/>
  <c r="E121" i="1"/>
  <c r="G113" i="1"/>
  <c r="H113" i="1"/>
  <c r="I113" i="1"/>
  <c r="F113" i="1"/>
  <c r="E114" i="1"/>
  <c r="E115" i="1"/>
  <c r="E116" i="1"/>
  <c r="E117" i="1"/>
  <c r="E118" i="1"/>
  <c r="E119" i="1"/>
  <c r="E112" i="1"/>
  <c r="G104" i="1"/>
  <c r="H104" i="1"/>
  <c r="I104" i="1"/>
  <c r="F104" i="1"/>
  <c r="E108" i="1"/>
  <c r="E109" i="1"/>
  <c r="E110" i="1"/>
  <c r="E105" i="1"/>
  <c r="E106" i="1"/>
  <c r="E107" i="1"/>
  <c r="E103" i="1"/>
  <c r="G95" i="1"/>
  <c r="H95" i="1"/>
  <c r="I95" i="1"/>
  <c r="F95" i="1"/>
  <c r="E101" i="1"/>
  <c r="E96" i="1"/>
  <c r="E97" i="1"/>
  <c r="E98" i="1"/>
  <c r="E99" i="1"/>
  <c r="E100" i="1"/>
  <c r="F93" i="1"/>
  <c r="G93" i="1"/>
  <c r="H93" i="1"/>
  <c r="I93" i="1"/>
  <c r="E84" i="1"/>
  <c r="I76" i="1"/>
  <c r="G76" i="1"/>
  <c r="H76" i="1"/>
  <c r="F76" i="1"/>
  <c r="E77" i="1"/>
  <c r="E78" i="1"/>
  <c r="E79" i="1"/>
  <c r="E80" i="1"/>
  <c r="E81" i="1"/>
  <c r="E82" i="1"/>
  <c r="E52" i="1"/>
  <c r="E45" i="1"/>
  <c r="E46" i="1"/>
  <c r="E47" i="1"/>
  <c r="E48" i="1"/>
  <c r="E49" i="1"/>
  <c r="E50" i="1"/>
  <c r="E43" i="1"/>
  <c r="G35" i="1"/>
  <c r="H35" i="1"/>
  <c r="I35" i="1"/>
  <c r="F35" i="1"/>
  <c r="E39" i="1"/>
  <c r="E36" i="1"/>
  <c r="E37" i="1"/>
  <c r="E38" i="1"/>
  <c r="E40" i="1"/>
  <c r="E34" i="1"/>
  <c r="G17" i="1"/>
  <c r="H17" i="1"/>
  <c r="I17" i="1"/>
  <c r="F17" i="1"/>
  <c r="G26" i="1"/>
  <c r="H26" i="1"/>
  <c r="I26" i="1"/>
  <c r="F26" i="1"/>
  <c r="E27" i="1"/>
  <c r="E28" i="1"/>
  <c r="E29" i="1"/>
  <c r="E30" i="1"/>
  <c r="E31" i="1"/>
  <c r="E32" i="1"/>
  <c r="E18" i="1"/>
  <c r="E19" i="1"/>
  <c r="E20" i="1"/>
  <c r="E21" i="1"/>
  <c r="E22" i="1"/>
  <c r="E23" i="1"/>
  <c r="E25" i="1"/>
  <c r="G70" i="1"/>
  <c r="E35" i="1" l="1"/>
  <c r="E95" i="1"/>
  <c r="E93" i="1"/>
  <c r="E122" i="1"/>
  <c r="E113" i="1"/>
  <c r="E104" i="1"/>
  <c r="E76" i="1"/>
  <c r="E17" i="1"/>
  <c r="E26" i="1"/>
  <c r="I44" i="1"/>
  <c r="G358" i="1" l="1"/>
  <c r="H367" i="1"/>
  <c r="I367" i="1"/>
  <c r="G367" i="1"/>
  <c r="H403" i="1" l="1"/>
  <c r="H363" i="1"/>
  <c r="G366" i="1"/>
  <c r="G363" i="1" l="1"/>
  <c r="E391" i="1"/>
  <c r="E392" i="1"/>
  <c r="E393" i="1"/>
  <c r="E376" i="1"/>
  <c r="E377" i="1"/>
  <c r="E367" i="1"/>
  <c r="E368" i="1"/>
  <c r="E373" i="1"/>
  <c r="E374" i="1"/>
  <c r="E364" i="1"/>
  <c r="E365" i="1"/>
  <c r="E268" i="1"/>
  <c r="E269" i="1"/>
  <c r="E270" i="1"/>
  <c r="E271" i="1"/>
  <c r="E272" i="1"/>
  <c r="E160" i="1"/>
  <c r="E161" i="1"/>
  <c r="E162" i="1"/>
  <c r="E163" i="1"/>
  <c r="E164" i="1"/>
  <c r="E152" i="1"/>
  <c r="E153" i="1"/>
  <c r="E154" i="1"/>
  <c r="E155" i="1"/>
  <c r="F402" i="1" l="1"/>
  <c r="F136" i="1"/>
  <c r="G136" i="1"/>
  <c r="H136" i="1"/>
  <c r="H131" i="1" s="1"/>
  <c r="F91" i="1"/>
  <c r="G91" i="1"/>
  <c r="H91" i="1"/>
  <c r="F90" i="1"/>
  <c r="G90" i="1"/>
  <c r="H90" i="1"/>
  <c r="I90" i="1"/>
  <c r="G89" i="1"/>
  <c r="F85" i="1" l="1"/>
  <c r="H85" i="1"/>
  <c r="H381" i="1"/>
  <c r="E90" i="1"/>
  <c r="E384" i="1"/>
  <c r="H348" i="1"/>
  <c r="H345" i="1" s="1"/>
  <c r="I348" i="1"/>
  <c r="G348" i="1"/>
  <c r="G69" i="1"/>
  <c r="F71" i="1"/>
  <c r="H70" i="1"/>
  <c r="I394" i="1"/>
  <c r="F70" i="1"/>
  <c r="H69" i="1"/>
  <c r="I69" i="1"/>
  <c r="F69" i="1"/>
  <c r="G68" i="1"/>
  <c r="H68" i="1"/>
  <c r="I68" i="1"/>
  <c r="G67" i="1"/>
  <c r="H67" i="1"/>
  <c r="I67" i="1"/>
  <c r="F67" i="1"/>
  <c r="H168" i="1"/>
  <c r="H336" i="1" s="1"/>
  <c r="H44" i="1"/>
  <c r="H66" i="1" l="1"/>
  <c r="I66" i="1"/>
  <c r="I345" i="1"/>
  <c r="E68" i="1"/>
  <c r="E70" i="1"/>
  <c r="E69" i="1"/>
  <c r="F66" i="1"/>
  <c r="E67" i="1"/>
  <c r="G345" i="1"/>
  <c r="E348" i="1"/>
  <c r="H402" i="1"/>
  <c r="H399" i="1" s="1"/>
  <c r="G66" i="1"/>
  <c r="I390" i="1"/>
  <c r="E71" i="1"/>
  <c r="F133" i="1"/>
  <c r="E345" i="1" l="1"/>
  <c r="E66" i="1"/>
  <c r="E395" i="1"/>
  <c r="E357" i="1"/>
  <c r="G133" i="1"/>
  <c r="I133" i="1"/>
  <c r="E133" i="1" l="1"/>
  <c r="I135" i="1"/>
  <c r="G135" i="1" l="1"/>
  <c r="I132" i="1"/>
  <c r="E135" i="1" l="1"/>
  <c r="G401" i="1"/>
  <c r="G394" i="1" l="1"/>
  <c r="G390" i="1" s="1"/>
  <c r="E390" i="1" s="1"/>
  <c r="G44" i="1"/>
  <c r="F44" i="1"/>
  <c r="I375" i="1"/>
  <c r="I372" i="1" s="1"/>
  <c r="G375" i="1"/>
  <c r="E44" i="1" l="1"/>
  <c r="E375" i="1"/>
  <c r="G372" i="1"/>
  <c r="E372" i="1" s="1"/>
  <c r="G402" i="1"/>
  <c r="G403" i="1"/>
  <c r="E394" i="1"/>
  <c r="I366" i="1"/>
  <c r="I402" i="1" s="1"/>
  <c r="I363" i="1" l="1"/>
  <c r="E363" i="1" s="1"/>
  <c r="E366" i="1"/>
  <c r="I401" i="1"/>
  <c r="E386" i="1" l="1"/>
  <c r="E387" i="1"/>
  <c r="G382" i="1"/>
  <c r="I400" i="1"/>
  <c r="F132" i="1"/>
  <c r="I168" i="1"/>
  <c r="G168" i="1"/>
  <c r="G336" i="1" s="1"/>
  <c r="F168" i="1"/>
  <c r="F336" i="1" s="1"/>
  <c r="I381" i="1" l="1"/>
  <c r="I336" i="1"/>
  <c r="E382" i="1"/>
  <c r="E168" i="1"/>
  <c r="G400" i="1"/>
  <c r="G381" i="1"/>
  <c r="E383" i="1"/>
  <c r="F401" i="1"/>
  <c r="F400" i="1"/>
  <c r="F381" i="1"/>
  <c r="E385" i="1"/>
  <c r="E159" i="1"/>
  <c r="I89" i="1"/>
  <c r="E89" i="1" s="1"/>
  <c r="G88" i="1"/>
  <c r="G87" i="1"/>
  <c r="I88" i="1"/>
  <c r="I87" i="1"/>
  <c r="E87" i="1" l="1"/>
  <c r="E88" i="1"/>
  <c r="E381" i="1"/>
  <c r="I405" i="1"/>
  <c r="E337" i="1" l="1"/>
  <c r="E342" i="1"/>
  <c r="E402" i="1" l="1"/>
  <c r="F358" i="1"/>
  <c r="F403" i="1" s="1"/>
  <c r="I358" i="1"/>
  <c r="I403" i="1" s="1"/>
  <c r="F359" i="1"/>
  <c r="F404" i="1" s="1"/>
  <c r="I359" i="1"/>
  <c r="I404" i="1" s="1"/>
  <c r="F360" i="1"/>
  <c r="F405" i="1" s="1"/>
  <c r="E340" i="1"/>
  <c r="I136" i="1"/>
  <c r="F137" i="1"/>
  <c r="G137" i="1"/>
  <c r="I137" i="1"/>
  <c r="G132" i="1"/>
  <c r="E137" i="1" l="1"/>
  <c r="F131" i="1"/>
  <c r="E338" i="1"/>
  <c r="E136" i="1"/>
  <c r="I131" i="1"/>
  <c r="I354" i="1"/>
  <c r="E403" i="1"/>
  <c r="F399" i="1"/>
  <c r="G131" i="1"/>
  <c r="E132" i="1"/>
  <c r="E360" i="1"/>
  <c r="E339" i="1"/>
  <c r="E343" i="1"/>
  <c r="F354" i="1"/>
  <c r="G354" i="1"/>
  <c r="E359" i="1"/>
  <c r="E356" i="1"/>
  <c r="E358" i="1"/>
  <c r="I91" i="1"/>
  <c r="I86" i="1"/>
  <c r="G86" i="1"/>
  <c r="E131" i="1" l="1"/>
  <c r="E336" i="1"/>
  <c r="E354" i="1"/>
  <c r="E86" i="1"/>
  <c r="G85" i="1"/>
  <c r="G399" i="1"/>
  <c r="I399" i="1"/>
  <c r="E91" i="1"/>
  <c r="I85" i="1"/>
  <c r="E400" i="1"/>
  <c r="E405" i="1"/>
  <c r="E404" i="1"/>
  <c r="E401" i="1"/>
  <c r="E399" i="1" l="1"/>
  <c r="E85" i="1"/>
</calcChain>
</file>

<file path=xl/sharedStrings.xml><?xml version="1.0" encoding="utf-8"?>
<sst xmlns="http://schemas.openxmlformats.org/spreadsheetml/2006/main" count="128" uniqueCount="83">
  <si>
    <t>№ п/п</t>
  </si>
  <si>
    <t>Наименование мероприятия в рамках государственной программы Иркутской области</t>
  </si>
  <si>
    <t>Наименование мероприятия в рамках муниципальной программы</t>
  </si>
  <si>
    <t xml:space="preserve">Информация об участии муниципального образования «город Усолье-Сибирское» в государственных программах Иркутской области в рамках муниципальной программы города Усолье-Сибирское </t>
  </si>
  <si>
    <t>».</t>
  </si>
  <si>
    <t>Итого</t>
  </si>
  <si>
    <t xml:space="preserve"> (далее – муниципальная программа)</t>
  </si>
  <si>
    <t>к постановлению администрации города</t>
  </si>
  <si>
    <t>Усолье-Сибирское</t>
  </si>
  <si>
    <t>«Приложение 4</t>
  </si>
  <si>
    <t>к муниципальной программе города Усолье-Сибирское</t>
  </si>
  <si>
    <t>«Развитие жилищно-коммунального хозяйства»</t>
  </si>
  <si>
    <t>Год реализации:</t>
  </si>
  <si>
    <t>Общий объем финансирования, руб.</t>
  </si>
  <si>
    <t>Федеральный бюджет, руб.</t>
  </si>
  <si>
    <t>Областной бюджет, руб.</t>
  </si>
  <si>
    <t>Местный бюджет (софинансирование), руб.</t>
  </si>
  <si>
    <t>Итого:</t>
  </si>
  <si>
    <t>Иные источники финансирования, руб.</t>
  </si>
  <si>
    <t>Приложение 4</t>
  </si>
  <si>
    <t>на 2019-2026 годы</t>
  </si>
  <si>
    <t xml:space="preserve">«Развитие жилищно-коммунального хозяйства» на 2019-2026 годы </t>
  </si>
  <si>
    <t>Основное мероприятие 8.1. Разработка проектной документации по объекту «Строительство канализационных очистных сооружений на территории города Усолье-Сибирское"  Подпрограммы № 8 «Развитие и модернизация объектов водоснабжения, водоотведения и очистки сточных вод» на 2020-2026 годы</t>
  </si>
  <si>
    <t>Основное мероприятие 8.2. Разработка проектной документации по объекту «Строительство сетей водоснабжения на территории города Усолье-Сибирское» Подпрограммы № 8 «Развитие и модернизация объектов водоснабжения, водоотведения и очистки сточных вод» на 2020-2026 годы</t>
  </si>
  <si>
    <t>Основное мероприятие 8.3. «Строительство сетей водоснабжения по ул. Российской, Ленинградской» Подпрограммы № 8 «Развитие и модернизация объектов водоснабжения, водоотведения и очистки сточных вод» на 2020-2026 годы</t>
  </si>
  <si>
    <t xml:space="preserve">Всего по Государственной программе Иркутской области «Развитие жилищно-коммунального хозяйства и повышение энергоэффективности Иркутской области» на 2019-2026 годы: </t>
  </si>
  <si>
    <t>Основное мероприятие 3.2. "Ремонт дорог к садоводствам" Подпрограммы № 3 "Развитие дорожного хозяйства города Усолье-Сибирское" на 2019-2026 годы</t>
  </si>
  <si>
    <t>Всего по Государственной программе Иркутской области «Развитие сельского хозяйства и регулирование рынков сельскохозяйственной продукции, сырья и продовольствия» на 2019-2026 годы:</t>
  </si>
  <si>
    <t>Мероприятие 3.4.1. Ремонт автомобильных дорог Подпрограммы № 3 "Развитие дорожного хозяйства города Усолье-Сибирское" на 2019-2026 годы</t>
  </si>
  <si>
    <t>Мероприятие 3.9.1 "Ремонт автомобильных дорог в рамках реализации национального проекта «Безопасные качественные дороги»" Подпрограммы № 3 "Развитие дорожного хозяйства города Усолье-Сибирское" на 2019-2026 годы</t>
  </si>
  <si>
    <t>Мероприятие 3.9.2. "Капитальный ремонт автомобильной дороги в г. Усолье-Сибирское Иркутской области ул. Интернациональная" Подпрограммы № 3 "Развитие дорожного хозяйства города Усолье-Сибирское" на 2019-2026 годы</t>
  </si>
  <si>
    <t>Мероприятие 3.9.3. "Ремонт автомобильных дорог в рамках реализации национального проекта «Безопасные качественные дороги» (автомобильная дорога пр-кт Комсомольский)" Подпрограммы № 3 "Развитие дорожного хозяйства города Усолье-Сибирское" на 2019-2026 годы</t>
  </si>
  <si>
    <t>Всего по Государственной программе Иркутской области «Развитие дорожного хозяйства и сети искусственных сооружений» на 2019-2026 годы:</t>
  </si>
  <si>
    <t>Основное мероприятие 3.8. "Ремонт автомобильной дороги по ул. Ватутина, по проспекту Комсомольский (обустройство остановки городского общественного транспорта)" Подпрограммы № 3 "Развитие дорожного хозяйства города Усолье-Сибирское" на 2019-2026 годы</t>
  </si>
  <si>
    <t>Основное мероприятие 4.4. "Организация уличного освещения" Подпрограмма № 4 «Организация освещения улиц на территории города Усолье-Сибирское» на 2019-2026 годы</t>
  </si>
  <si>
    <t>Основное мероприятие 6.4. "Обустройство пешеходных дорожек" Подпрограммы № 6 «Благоустройство территории города Усолье-Сибирское» на 2019-2026 годы</t>
  </si>
  <si>
    <t>Основное мероприятие 6.7. "Благоустройство территории города (приобретение и установка 6-и остановочных павильонов)" Подпрограммы № 6 «Благоустройство территории города Усолье-Сибирское» на 2019-2026 годы</t>
  </si>
  <si>
    <t>Основное мероприятие 6.8. "Благоустройство территории города (приобретение детских игровых и спортивных площадок (21 комплект))" Подпрограмма № 6 «Благоустройство территории города Усолье-Сибирское» на 2019-2026 годы</t>
  </si>
  <si>
    <t>Основное мероприятие 6.11. "Приобретение и установка урн" Подпрограмма № 6 «Благоустройство территории города Усолье-Сибирское» на 2019-2026 годы</t>
  </si>
  <si>
    <t>Основное мероприятие 6.12. "Благоустройство территории в районе ул. Крупской, 38" Подпрограмма № 6 «Благоустройство территории города Усолье-Сибирское» на 2019-2026 годы</t>
  </si>
  <si>
    <t>Основное мероприятие 6.13. "Обустройство автомобильной парковки в районе ул. Толбухина, 15" Подпрограмма № 6 «Благоустройство территории города Усолье-Сибирское» на 2019-2026 годы</t>
  </si>
  <si>
    <t>Основное мероприятие 6.14. "Благоустройство прилегающей территории к Свято-Никольскому храму" Подпрограмма № 6 «Благоустройство территории города Усолье-Сибирское» на 2019-2026 годы</t>
  </si>
  <si>
    <t>Основное мероприятие 6.15. "Благоустройство территории в районе ул. Космонавтов, 5" Подпрограмма № 6 «Благоустройство территории города Усолье-Сибирское» на 2019-2026 годы</t>
  </si>
  <si>
    <t>Основное мероприятие 6.16. "Благоустройство территории в районе ул. Молотовая, 78" Подпрограмма № 6 «Благоустройство территории города Усолье-Сибирское» на 2019-2026 годы</t>
  </si>
  <si>
    <t>Основное мероприятие 6.17. "Благоустройство территории в районе ул. Луначарского, 7" Подпрограмма № 6 «Благоустройство территории города Усолье-Сибирское» на 2019-2026 годы</t>
  </si>
  <si>
    <t>Основное мероприятие 6.20. «Обустройство хоккейного корта, расположенного в районе пр-та Красных партизан, 42 (ремонт наружного освещения)» Подпрограмма № 6 «Благоустройство территории города Усолье-Сибирское» на 2019-2026 годы</t>
  </si>
  <si>
    <t>Основное мероприятие 6.22. «Обустройство детских и спортивных площадок» Подпрограмма № 6 «Благоустройство территории города Усолье-Сибирское» на 2019-2026 годы</t>
  </si>
  <si>
    <t xml:space="preserve"> Основное мероприятие 6.23. «Обустройство автомобильных парковок, подъездных путей и тротуаров к муниципальным дошкольным учреждениям»         Подпрограмма № 6 «Благоустройство территории города Усолье-Сибирское» на 2019-2026 годы</t>
  </si>
  <si>
    <t xml:space="preserve"> Основное мероприятие 6.24. «Устройство ограждения вдоль парка Свято-Никольского храма» Подпрограмма № 6 «Благоустройство территории города Усолье-Сибирское» на 2019-2026 годы</t>
  </si>
  <si>
    <t>Основное мероприятие 6.25. Благоустройство территории (обустройство парковки в районе улицы Интернациональная, д. 50) в рамках реализации инициативных проектов, выдвигаемых для получения финансовой поддержки из бюджета Иркутской области Подпрограмма № 6 «Благоустройство территории города Усолье-Сибирское» на 2019-2026 годы</t>
  </si>
  <si>
    <t>Основное мероприятие 6.26. Создание спортивной площадки в районе пересечения ул. Купца Пономарева и ул. Пожарского (м-н Западный г. Усолье-Сибирское) в рамках реализации инициативных проектов, выдвигаемых для получения финансовой поддержки из бюджета Иркутской области Подпрограмма № 6 «Благоустройство территории города Усолье-Сибирское» на 2019-2026 годы</t>
  </si>
  <si>
    <t>Основное мероприятие 6.27. Создание Сквера в районе пересечения ул. Сиреневая и ул. Пожарского (м-н Западный г. Усолье-Сибирское) в рамках реализации инициативных проектов, выдвигаемых для получения финансовой поддержки из бюджета Иркутской области Подпрограмма № 6 «Благоустройство территории города Усолье-Сибирское» на 2019-2026 годы</t>
  </si>
  <si>
    <t>Всего по Государственной программе Иркутской области «Экономическое развитие и инновационная экономика» на 2019-2026 годы:</t>
  </si>
  <si>
    <t>Подпрограмма № 1 «Капитальный ремонт общего имущества в многоквартирных домах, расположенных на территории города Усолье-Сибирское» на 2019-2026 годы</t>
  </si>
  <si>
    <t xml:space="preserve"> Подпрограмма № 3 «Развитие дорожного хозяйства города Усолье-Сибирское» на 2019-2026 годы</t>
  </si>
  <si>
    <t>Подпрограмма № 4 «Организация освещения улиц на территории города Усолье-Сибирское» на 2019-2026 годы</t>
  </si>
  <si>
    <t>Подпрограмма № 5 «Энергосбережение и повышение энергетической эффективности города Усолье-Сибирское» на 2019-2026 годы</t>
  </si>
  <si>
    <t>Подпрограммы № 6 «Благоустройство территории города Усолье-Сибирское» на 2019-2026 годы</t>
  </si>
  <si>
    <t>Подпрограмма № 8 «Развитие и модернизация объектов водоснабжения, водоотведения и очистки сточных вод» на 2020-2026 годы</t>
  </si>
  <si>
    <t>Государственная программа Иркутской области «Развитие жилищно-коммунального хозяйства и повышение энергоэффективности Иркутской области» на 2019-2026 годы
Государственная программа Иркутской области «Развитие жилищно-коммунального хозяйства и повышение энергоэффективности Иркутской области» на 2024-2030 годы</t>
  </si>
  <si>
    <t>Основное мероприятие 8.4. Строительство объекта "Строительство канализационных очистных сооружений на территории города Усолье-Сибирское"</t>
  </si>
  <si>
    <t>Государственная программа Иркутской области «Развитие сельского хозяйства и регулирование рынков сельскохозяйственной продукции, сырья и продовольствия» на 2019-2026 годы
Государственная программа Иркутской области «Развитие сельского хозяйства и регулирование рынков сельскохозяйственной продукции, сырья и продовольствия» на 2024-2030 годы</t>
  </si>
  <si>
    <t>Субсидии на реализацию мероприятий по капитальному ремонту и ремонту автомобильных дорог общего пользования местного значения к садоводческим или огородническим некоммерческим товариществам. Основное мероприятие  «Оказание  содействия  в  развитии  инфраструктуры  территорий садоводческих  или  огороднических  некоммерческих  товариществ Иркутской области» подпрограммы «Создание условий для развития садоводческих или огороднических некоммерческих товариществ Иркутской области» на 2019-2026 годы
Региональный проект «Развитие садоводческих и огороднических некоммерческих товариществ Иркутской области»государственной программы Иркутской области «Развитие сельского хозяйства и регулирование рынков сельскохозяйственной продукции, сырья и продовольствия» на 2024-2030 годы</t>
  </si>
  <si>
    <t>Государственная программа Иркутской области «Развитие дорожного хозяйства и сети искусственных сооружений» на 2019-2026 годы
Государственная программа Иркутской области «Развитие дорожного хозяйства и сети искусственных сооружений» на 2024-2030 годы</t>
  </si>
  <si>
    <t>Основное мероприятие 1.3. "Проведение диагностирования внутридомовых систем газоснабжения в многоквартирных домах" Подпрограммы № 1 «Капитальный ремонт общего имущества в многоквартирных домах, расположенных на территории города Усолье-Сибирское» на 2019-2025 годы</t>
  </si>
  <si>
    <t>Основное мероприятие 5.10. "Приобретение котельного и котельно-вспомогательного оборудования" Подпрограммы № 5 «Энергосбережение и повышение энергетической эффективности города Усолье-Сибирское» на 2019-2025 годы</t>
  </si>
  <si>
    <t xml:space="preserve">Субсидии на обеспечение мероприятий по предупреждению и ликвидации последствий чрезвычайных ситуаций путем проведения диагностирования внутридомовых систем газоснабжения в многоквартирных домах. Мероприятие «Оказание содействия муниципальным образованиям Иркутской области по обеспечению мероприятий по предупреждению и ликвидации последствий чрезвычайных ситуаций путем проведения диагностирования внутридомовых систем газоснабжения   в   многоквартирных  домах» подпрограммы 7 «Капитальный ремонт многоквартирных домов» на 2019-2025 годы </t>
  </si>
  <si>
    <t>Субсидии на реализацию первоочередных мероприятий по модернизации объектов теплоснабжения и подготовке к отопительному сезону объектов коммунальной инфраструктуры, находящихся в  муниципальной собственности, а также мероприятий по модернизации систем коммунальной инфраструктуры, которые находятся или будут находиться в муниципальной собственности, на 2021 - 2022 годы Основное мероприятие 1. "Проведение модернизации, реконструкции, нового строительства объектов теплоснабжения, мероприятий по подготовке объектов коммунальной инфраструктуры к отопительному сезону на территории Иркутской области" подпрограммы "Модернизация объектов коммунальной инфраструктуры Иркутской области" на 2019 - 2025 годы.</t>
  </si>
  <si>
    <t>Субсидии на строительство, реконструкцию и модернизацию объектов водоснабжения, водоотведения и очистки сточных вод, в том числе разработку проектной документации, а также на приобретение указанных объектов в муниципальную собственность Основное мероприятие 1. "Развитие и модернизация объектов водоснабжения, водоотведения и очистки сточных вод." подпрограммы "Чистая вода" на 2019 - 2025 годы 
Ведомственный проект «Модернизация коммунальной инфраструктуры» государственной программы Иркутской области  «Развитие жилищно-коммунального хозяйства и повышение энергоэффективности Иркутской области» на 2024-2030 годы Мероприятие (результат): Разработана проектная документация на строительство, реконструкцию и модернизацию объектов водоснабжения, водоотведения и очистки сточных вод. Завершено строительство, реконструкция и модернизация объектов водоснабжения, водоотведения и очистки сточных вод.</t>
  </si>
  <si>
    <t>Субсидии на реализацию мероприятий по строительству, реконструкции, капитальному ремонту, ремонту автомобильных дорог общего пользования местного значения. Основное мероприятие «Строительство, реконструкция, капитальный ремонт, ремонт, содержание автомобильных дорог общего пользования местного значения, предусматривающие софинансирование из федерального и (или) областного бюджетов» на 2019 - 2025 годы, в  рамках регионального  проекта  «Дорожная сеть» подпрограммы «Дорожное хозяйство» на 2019 - 2026 годы
Региональный проект «Региональная и местная дорожная сеть (Иркутская область)» государственной программы Иркутской области «Развитие дорожного хозяйства» на 2024-2030 годы. Мероприятие (результат): Выполнены работы по содержанию автомобильных дорог общего пользования регионального или межмуниципального значения для обеспечения безопасного и бесперебойного проезда.</t>
  </si>
  <si>
    <t>Государственная программа Иркутской области «Экономическое развитие и инновационная экономика» на 2019-2025 годы, 
Государственная программа Иркутской области «Экономическое развитие и инновационная экономика» на 2026-2030 годы</t>
  </si>
  <si>
    <t xml:space="preserve">Субсидии на реализацию мероприятий перечня проектов народных инициатив.
Основное мероприятие «Обеспечение эффективного управления экономическим развитием Иркутской области»
подпрограммы «Государственная политика в сфере экономического развития Иркутской области» на 2019-2025 годы
</t>
  </si>
  <si>
    <t>Всего по муниципальной программе :</t>
  </si>
  <si>
    <t>Основное мероприятие 6.28. Благоустройство территории (обустройство проезжей части и парковки) в районе ул. Интернациональная, д. 10</t>
  </si>
  <si>
    <t xml:space="preserve">Основное мероприятие 6.29. Благоустройство проспекта Комсомольский (установка урн, лавок) </t>
  </si>
  <si>
    <t>Основное мероприятие 6.30. Обустройство детской площадки в районе ул. Есенина, 13 (установка спортивного комплекса, информационных стендов)</t>
  </si>
  <si>
    <t>Основное мероприятие 6.31. Обустройство пешеходной дорожки в районе ул. Толбухина, 13а</t>
  </si>
  <si>
    <t>Основное мероприятие 6.32. Ремонт проезжей части вдоль Поликлиники № 1</t>
  </si>
  <si>
    <t>Основное мероприятие 6.33. Организация уличного освещения (в районе переулка ул. Плеханова и ул. Островского; домов №№ 2, 3, 4 по ул. Дзержинского)</t>
  </si>
  <si>
    <t>ВП."Социально-экономическое развитие муниципальных образований Иркутской области". Мероприятие (результат): Оказана поддержка органам местного самоуправления муниципалтных образований Иркутской области в целях реализации инициативных проектов. Мероприятие(резкльта)Оказана поддержка органам местного самоуправления муниципальных образований Иркутской области в целях реализации меропритяий песерчня проектов народных инициатив</t>
  </si>
  <si>
    <t>Мэр города</t>
  </si>
  <si>
    <t>М.В. Торопкин</t>
  </si>
  <si>
    <t>от 28.08.2024 г. №2487-па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</si>
</sst>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Red]\-#,##0.00;0.00"/>
  </numFmts>
  <fonts count="13" x14ac:knownFonts="1">
    <font>
      <sz val="11"/>
      <color theme="1"/>
      <name val="Calibri"/>
      <family val="2"/>
      <charset val="204"/>
      <scheme val="minor"/>
    </font>
    <font>
      <b/>
      <sz val="18"/>
      <name val="Times New Roman"/>
      <family val="1"/>
      <charset val="204"/>
    </font>
    <font>
      <sz val="10"/>
      <name val="Times New Roman"/>
      <family val="1"/>
      <charset val="204"/>
    </font>
    <font>
      <sz val="11"/>
      <name val="Calibri"/>
      <family val="2"/>
      <charset val="204"/>
      <scheme val="minor"/>
    </font>
    <font>
      <sz val="10"/>
      <name val="Calibri"/>
      <family val="2"/>
      <charset val="204"/>
      <scheme val="minor"/>
    </font>
    <font>
      <sz val="14"/>
      <name val="Times New Roman"/>
      <family val="1"/>
      <charset val="204"/>
    </font>
    <font>
      <b/>
      <sz val="12"/>
      <name val="Times New Roman"/>
      <family val="1"/>
      <charset val="204"/>
    </font>
    <font>
      <b/>
      <u/>
      <sz val="12"/>
      <name val="Times New Roman"/>
      <family val="1"/>
      <charset val="204"/>
    </font>
    <font>
      <sz val="11"/>
      <name val="Times New Roman"/>
      <family val="1"/>
      <charset val="204"/>
    </font>
    <font>
      <b/>
      <sz val="11"/>
      <name val="Times New Roman"/>
      <family val="1"/>
      <charset val="204"/>
    </font>
    <font>
      <b/>
      <sz val="14"/>
      <name val="Times New Roman"/>
      <family val="1"/>
      <charset val="204"/>
    </font>
    <font>
      <b/>
      <sz val="10"/>
      <name val="Times New Roman"/>
      <family val="1"/>
      <charset val="204"/>
    </font>
    <font>
      <sz val="18"/>
      <name val="Calibri"/>
      <family val="2"/>
      <charset val="204"/>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right style="thin">
        <color indexed="64"/>
      </right>
      <top style="thin">
        <color auto="1"/>
      </top>
      <bottom style="thin">
        <color auto="1"/>
      </bottom>
      <diagonal/>
    </border>
  </borders>
  <cellStyleXfs count="1">
    <xf numFmtId="0" fontId="0" fillId="0" borderId="0"/>
  </cellStyleXfs>
  <cellXfs count="121">
    <xf numFmtId="0" fontId="0" fillId="0" borderId="0" xfId="0"/>
    <xf numFmtId="165" fontId="2" fillId="2" borderId="1" xfId="0" applyNumberFormat="1" applyFont="1" applyFill="1" applyBorder="1" applyAlignment="1" applyProtection="1">
      <alignment horizontal="center" vertical="center"/>
      <protection hidden="1"/>
    </xf>
    <xf numFmtId="0" fontId="1" fillId="2" borderId="0" xfId="0" applyFont="1" applyFill="1" applyAlignment="1">
      <alignment horizontal="left"/>
    </xf>
    <xf numFmtId="0" fontId="1" fillId="2" borderId="0" xfId="0" applyFont="1" applyFill="1" applyAlignment="1">
      <alignment horizontal="left" wrapText="1"/>
    </xf>
    <xf numFmtId="0" fontId="3" fillId="2" borderId="0" xfId="0" applyFont="1" applyFill="1"/>
    <xf numFmtId="0" fontId="4" fillId="2" borderId="0" xfId="0" applyFont="1" applyFill="1" applyAlignment="1">
      <alignment horizontal="right"/>
    </xf>
    <xf numFmtId="0" fontId="2" fillId="2" borderId="0" xfId="0" applyFont="1" applyFill="1" applyAlignment="1">
      <alignment horizontal="right" vertical="center"/>
    </xf>
    <xf numFmtId="0" fontId="5" fillId="2" borderId="0" xfId="0" applyFont="1" applyFill="1" applyAlignment="1">
      <alignment horizontal="right" vertical="center"/>
    </xf>
    <xf numFmtId="0" fontId="8" fillId="2" borderId="0" xfId="0" applyFont="1" applyFill="1" applyAlignment="1">
      <alignment horizontal="right"/>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2" fillId="2" borderId="15"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3" fillId="2" borderId="0" xfId="0" applyFont="1" applyFill="1" applyAlignment="1">
      <alignment vertical="top"/>
    </xf>
    <xf numFmtId="4" fontId="2" fillId="2" borderId="1" xfId="0" applyNumberFormat="1" applyFont="1" applyFill="1" applyBorder="1" applyAlignment="1">
      <alignment horizontal="center" vertical="center"/>
    </xf>
    <xf numFmtId="4" fontId="6" fillId="2" borderId="1" xfId="0" applyNumberFormat="1" applyFont="1" applyFill="1" applyBorder="1" applyAlignment="1">
      <alignment horizontal="center" vertical="center" wrapText="1"/>
    </xf>
    <xf numFmtId="4" fontId="10" fillId="2" borderId="0" xfId="0" applyNumberFormat="1" applyFont="1" applyFill="1" applyAlignment="1">
      <alignment wrapText="1"/>
    </xf>
    <xf numFmtId="0" fontId="2" fillId="2" borderId="0" xfId="0" applyFont="1" applyFill="1" applyAlignment="1">
      <alignment horizontal="center" vertical="center" wrapText="1"/>
    </xf>
    <xf numFmtId="0" fontId="11" fillId="2" borderId="0" xfId="0" applyFont="1" applyFill="1" applyAlignment="1">
      <alignment horizontal="center" vertical="center" wrapText="1"/>
    </xf>
    <xf numFmtId="4" fontId="2" fillId="2" borderId="0" xfId="0" applyNumberFormat="1" applyFont="1" applyFill="1" applyAlignment="1">
      <alignment horizontal="center" vertical="center" wrapText="1"/>
    </xf>
    <xf numFmtId="0" fontId="10" fillId="2" borderId="0" xfId="0" applyFont="1" applyFill="1" applyAlignment="1">
      <alignment horizontal="right" wrapText="1"/>
    </xf>
    <xf numFmtId="0" fontId="3" fillId="2" borderId="0" xfId="0" applyFont="1" applyFill="1" applyAlignment="1">
      <alignment horizontal="right" wrapText="1"/>
    </xf>
    <xf numFmtId="0" fontId="2" fillId="2" borderId="7"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right"/>
    </xf>
    <xf numFmtId="0" fontId="3" fillId="2" borderId="0" xfId="0" applyFont="1" applyFill="1" applyAlignment="1">
      <alignment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1"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9" xfId="0" applyFont="1" applyFill="1" applyBorder="1" applyAlignment="1">
      <alignment horizontal="left" vertical="top" wrapText="1"/>
    </xf>
    <xf numFmtId="0" fontId="8"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4" fillId="2" borderId="13" xfId="0" applyFont="1" applyFill="1" applyBorder="1" applyAlignment="1">
      <alignment horizontal="left" vertical="top"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8" fillId="2" borderId="14" xfId="0" applyFont="1" applyFill="1" applyBorder="1" applyAlignment="1">
      <alignment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8" fillId="2" borderId="0" xfId="0" applyFont="1" applyFill="1" applyAlignment="1">
      <alignment vertical="center" wrapText="1"/>
    </xf>
    <xf numFmtId="0" fontId="8" fillId="2" borderId="13" xfId="0" applyFont="1" applyFill="1" applyBorder="1" applyAlignment="1">
      <alignment vertical="center" wrapText="1"/>
    </xf>
    <xf numFmtId="0" fontId="3" fillId="2" borderId="8"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0" fontId="9" fillId="2" borderId="1" xfId="0" applyFont="1" applyFill="1" applyBorder="1" applyAlignment="1">
      <alignment horizontal="center" vertical="center" wrapText="1"/>
    </xf>
    <xf numFmtId="0" fontId="3" fillId="2" borderId="14" xfId="0" applyFont="1" applyFill="1" applyBorder="1" applyAlignment="1">
      <alignment vertical="center" wrapText="1"/>
    </xf>
    <xf numFmtId="0" fontId="3" fillId="2" borderId="11" xfId="0" applyFont="1" applyFill="1" applyBorder="1" applyAlignment="1">
      <alignment vertical="center" wrapText="1"/>
    </xf>
    <xf numFmtId="0" fontId="3" fillId="2" borderId="12" xfId="0" applyFont="1" applyFill="1" applyBorder="1" applyAlignment="1">
      <alignment vertical="center" wrapText="1"/>
    </xf>
    <xf numFmtId="0" fontId="3" fillId="2" borderId="0" xfId="0" applyFont="1" applyFill="1" applyAlignment="1">
      <alignment vertical="center" wrapText="1"/>
    </xf>
    <xf numFmtId="0" fontId="3" fillId="2" borderId="13" xfId="0" applyFont="1" applyFill="1" applyBorder="1" applyAlignment="1">
      <alignment vertical="center" wrapText="1"/>
    </xf>
    <xf numFmtId="0" fontId="2" fillId="2" borderId="11" xfId="0" applyFont="1" applyFill="1" applyBorder="1" applyAlignment="1">
      <alignment vertical="center" wrapText="1"/>
    </xf>
    <xf numFmtId="0" fontId="2" fillId="2" borderId="13" xfId="0" applyFont="1" applyFill="1" applyBorder="1" applyAlignment="1">
      <alignment vertical="center" wrapText="1"/>
    </xf>
    <xf numFmtId="0" fontId="2" fillId="2" borderId="11"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9"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 fillId="2" borderId="7" xfId="0" applyFont="1" applyFill="1" applyBorder="1" applyAlignment="1">
      <alignment vertical="center" wrapText="1"/>
    </xf>
    <xf numFmtId="0" fontId="3" fillId="2" borderId="2" xfId="0" applyFont="1" applyFill="1" applyBorder="1" applyAlignment="1">
      <alignment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2" borderId="12" xfId="0" applyFont="1" applyFill="1" applyBorder="1" applyAlignment="1">
      <alignment horizontal="center" wrapText="1"/>
    </xf>
    <xf numFmtId="0" fontId="3" fillId="2" borderId="8" xfId="0" applyFont="1" applyFill="1" applyBorder="1" applyAlignment="1">
      <alignment horizontal="center" wrapText="1"/>
    </xf>
    <xf numFmtId="0" fontId="2" fillId="2" borderId="11" xfId="0" applyFont="1" applyFill="1" applyBorder="1" applyAlignment="1">
      <alignment vertical="top" wrapText="1"/>
    </xf>
    <xf numFmtId="0" fontId="3" fillId="2" borderId="13" xfId="0" applyFont="1" applyFill="1" applyBorder="1" applyAlignment="1">
      <alignment wrapText="1"/>
    </xf>
    <xf numFmtId="0" fontId="3" fillId="2" borderId="9" xfId="0" applyFont="1" applyFill="1" applyBorder="1" applyAlignment="1">
      <alignment wrapText="1"/>
    </xf>
    <xf numFmtId="0" fontId="2"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2" xfId="0" applyFont="1" applyFill="1" applyBorder="1" applyAlignment="1">
      <alignment horizontal="center" vertical="top" wrapText="1"/>
    </xf>
    <xf numFmtId="0" fontId="4" fillId="2" borderId="13" xfId="0" applyFont="1" applyFill="1" applyBorder="1" applyAlignment="1">
      <alignment vertical="top" wrapText="1"/>
    </xf>
    <xf numFmtId="0" fontId="3" fillId="2" borderId="9" xfId="0" applyFont="1" applyFill="1" applyBorder="1" applyAlignment="1">
      <alignment vertical="top" wrapText="1"/>
    </xf>
    <xf numFmtId="0" fontId="8" fillId="2" borderId="13" xfId="0" applyFont="1" applyFill="1" applyBorder="1" applyAlignment="1">
      <alignment vertical="top" wrapText="1"/>
    </xf>
    <xf numFmtId="0" fontId="8" fillId="2" borderId="1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2" borderId="6" xfId="0" applyFont="1" applyFill="1" applyBorder="1" applyAlignment="1">
      <alignment vertical="top" wrapText="1"/>
    </xf>
    <xf numFmtId="0" fontId="2" fillId="2" borderId="7" xfId="0" applyFont="1" applyFill="1" applyBorder="1" applyAlignment="1">
      <alignment vertical="top" wrapText="1"/>
    </xf>
    <xf numFmtId="0" fontId="2" fillId="2" borderId="2" xfId="0" applyFont="1" applyFill="1" applyBorder="1" applyAlignment="1">
      <alignment vertical="top" wrapText="1"/>
    </xf>
    <xf numFmtId="0" fontId="3" fillId="2" borderId="7" xfId="0" applyFont="1" applyFill="1" applyBorder="1" applyAlignment="1">
      <alignment vertical="top" wrapText="1"/>
    </xf>
    <xf numFmtId="0" fontId="3" fillId="2" borderId="2" xfId="0" applyFont="1" applyFill="1" applyBorder="1" applyAlignment="1">
      <alignment vertical="top" wrapText="1"/>
    </xf>
    <xf numFmtId="0" fontId="3" fillId="2" borderId="1" xfId="0" applyFont="1" applyFill="1" applyBorder="1" applyAlignment="1">
      <alignment wrapText="1"/>
    </xf>
    <xf numFmtId="0" fontId="2" fillId="2" borderId="0" xfId="0" applyFont="1" applyFill="1" applyAlignment="1">
      <alignment horizontal="right"/>
    </xf>
    <xf numFmtId="0" fontId="3" fillId="2" borderId="0" xfId="0" applyFont="1" applyFill="1" applyAlignment="1">
      <alignment horizontal="right"/>
    </xf>
    <xf numFmtId="0" fontId="2" fillId="2" borderId="0" xfId="0" applyFont="1" applyFill="1" applyAlignment="1">
      <alignment horizontal="center" vertical="top" wrapText="1"/>
    </xf>
    <xf numFmtId="0" fontId="6" fillId="2" borderId="0" xfId="0" applyFont="1" applyFill="1" applyAlignment="1">
      <alignment horizontal="center" vertical="top" wrapText="1"/>
    </xf>
    <xf numFmtId="0" fontId="7" fillId="2" borderId="0" xfId="0" applyFont="1" applyFill="1" applyAlignment="1">
      <alignment horizontal="center" vertical="top" wrapText="1"/>
    </xf>
    <xf numFmtId="4" fontId="1" fillId="2" borderId="0" xfId="0" applyNumberFormat="1" applyFont="1" applyFill="1" applyAlignment="1">
      <alignment horizontal="left" wrapText="1"/>
    </xf>
    <xf numFmtId="0" fontId="12" fillId="2" borderId="0" xfId="0" applyFont="1" applyFill="1" applyAlignment="1">
      <alignment wrapText="1"/>
    </xf>
    <xf numFmtId="0" fontId="4" fillId="2"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2" fillId="2" borderId="6" xfId="0" applyFont="1" applyFill="1" applyBorder="1" applyAlignment="1">
      <alignment horizontal="left" vertical="top" wrapText="1"/>
    </xf>
    <xf numFmtId="0" fontId="8" fillId="2" borderId="7" xfId="0" applyFont="1" applyFill="1" applyBorder="1" applyAlignment="1">
      <alignment horizontal="left" vertical="top" wrapText="1"/>
    </xf>
    <xf numFmtId="0" fontId="3" fillId="2" borderId="2" xfId="0" applyFont="1" applyFill="1" applyBorder="1" applyAlignment="1">
      <alignment horizontal="left" vertical="top" wrapText="1"/>
    </xf>
    <xf numFmtId="0" fontId="8" fillId="2" borderId="7" xfId="0" applyFont="1" applyFill="1" applyBorder="1" applyAlignment="1">
      <alignment horizontal="left"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2" borderId="14" xfId="0" applyFont="1" applyFill="1" applyBorder="1" applyAlignment="1">
      <alignment wrapText="1"/>
    </xf>
    <xf numFmtId="0" fontId="3" fillId="2" borderId="11" xfId="0" applyFont="1" applyFill="1" applyBorder="1" applyAlignment="1">
      <alignment wrapText="1"/>
    </xf>
    <xf numFmtId="0" fontId="3" fillId="2" borderId="12" xfId="0" applyFont="1" applyFill="1" applyBorder="1" applyAlignment="1">
      <alignment wrapText="1"/>
    </xf>
    <xf numFmtId="0" fontId="3" fillId="2" borderId="0" xfId="0" applyFont="1" applyFill="1" applyAlignment="1">
      <alignment wrapText="1"/>
    </xf>
    <xf numFmtId="0" fontId="3" fillId="2" borderId="8" xfId="0" applyFont="1" applyFill="1" applyBorder="1" applyAlignment="1">
      <alignment wrapText="1"/>
    </xf>
    <xf numFmtId="0" fontId="3" fillId="2" borderId="3" xfId="0" applyFont="1" applyFill="1" applyBorder="1" applyAlignment="1">
      <alignment wrapText="1"/>
    </xf>
    <xf numFmtId="0" fontId="3" fillId="2" borderId="5" xfId="0" applyFont="1" applyFill="1" applyBorder="1" applyAlignment="1">
      <alignment vertical="center" wrapText="1"/>
    </xf>
    <xf numFmtId="0" fontId="3" fillId="2" borderId="15" xfId="0" applyFont="1" applyFill="1" applyBorder="1" applyAlignment="1">
      <alignment vertical="center" wrapText="1"/>
    </xf>
    <xf numFmtId="0" fontId="8"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3" xfId="0" applyFont="1" applyFill="1" applyBorder="1" applyAlignment="1">
      <alignmen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10"/>
  <sheetViews>
    <sheetView tabSelected="1" view="pageBreakPreview" zoomScale="90" zoomScaleNormal="86" zoomScaleSheetLayoutView="90" workbookViewId="0">
      <selection activeCell="G7" sqref="G7"/>
    </sheetView>
  </sheetViews>
  <sheetFormatPr defaultColWidth="9.109375" defaultRowHeight="14.4" x14ac:dyDescent="0.3"/>
  <cols>
    <col min="1" max="1" width="4.88671875" style="4" customWidth="1"/>
    <col min="2" max="2" width="52.5546875" style="4" customWidth="1"/>
    <col min="3" max="3" width="37.33203125" style="4" customWidth="1"/>
    <col min="4" max="4" width="10.6640625" style="4" customWidth="1"/>
    <col min="5" max="5" width="17" style="4" customWidth="1"/>
    <col min="6" max="7" width="17.5546875" style="4" customWidth="1"/>
    <col min="8" max="8" width="17" style="4" customWidth="1"/>
    <col min="9" max="9" width="17.5546875" style="4" customWidth="1"/>
    <col min="10" max="10" width="3.88671875" style="4" customWidth="1"/>
    <col min="11" max="11" width="9.109375" style="4"/>
    <col min="12" max="12" width="15.33203125" style="4" customWidth="1"/>
    <col min="13" max="16384" width="9.109375" style="4"/>
  </cols>
  <sheetData>
    <row r="1" spans="1:9" x14ac:dyDescent="0.3">
      <c r="F1" s="5"/>
      <c r="I1" s="6" t="s">
        <v>19</v>
      </c>
    </row>
    <row r="2" spans="1:9" x14ac:dyDescent="0.3">
      <c r="F2" s="5"/>
      <c r="I2" s="6" t="s">
        <v>7</v>
      </c>
    </row>
    <row r="3" spans="1:9" x14ac:dyDescent="0.3">
      <c r="F3" s="5"/>
      <c r="I3" s="6" t="s">
        <v>8</v>
      </c>
    </row>
    <row r="4" spans="1:9" x14ac:dyDescent="0.3">
      <c r="F4" s="95" t="s">
        <v>82</v>
      </c>
      <c r="G4" s="96"/>
      <c r="H4" s="96"/>
      <c r="I4" s="96"/>
    </row>
    <row r="5" spans="1:9" x14ac:dyDescent="0.3">
      <c r="F5" s="5"/>
      <c r="G5" s="6"/>
      <c r="H5" s="6"/>
    </row>
    <row r="6" spans="1:9" x14ac:dyDescent="0.3">
      <c r="F6" s="6"/>
      <c r="I6" s="6" t="s">
        <v>9</v>
      </c>
    </row>
    <row r="7" spans="1:9" x14ac:dyDescent="0.3">
      <c r="F7" s="6"/>
      <c r="I7" s="6" t="s">
        <v>10</v>
      </c>
    </row>
    <row r="8" spans="1:9" x14ac:dyDescent="0.3">
      <c r="F8" s="25"/>
      <c r="I8" s="25" t="s">
        <v>11</v>
      </c>
    </row>
    <row r="9" spans="1:9" x14ac:dyDescent="0.3">
      <c r="F9" s="6"/>
      <c r="I9" s="6" t="s">
        <v>20</v>
      </c>
    </row>
    <row r="10" spans="1:9" ht="15.75" customHeight="1" x14ac:dyDescent="0.3">
      <c r="I10" s="7"/>
    </row>
    <row r="11" spans="1:9" ht="37.5" customHeight="1" x14ac:dyDescent="0.3">
      <c r="A11" s="98" t="s">
        <v>3</v>
      </c>
      <c r="B11" s="98"/>
      <c r="C11" s="98"/>
      <c r="D11" s="98"/>
      <c r="E11" s="98"/>
      <c r="F11" s="98"/>
      <c r="G11" s="98"/>
      <c r="H11" s="98"/>
      <c r="I11" s="98"/>
    </row>
    <row r="12" spans="1:9" ht="21" customHeight="1" x14ac:dyDescent="0.3">
      <c r="A12" s="99" t="s">
        <v>21</v>
      </c>
      <c r="B12" s="99"/>
      <c r="C12" s="99"/>
      <c r="D12" s="99"/>
      <c r="E12" s="99"/>
      <c r="F12" s="99"/>
      <c r="G12" s="99"/>
      <c r="H12" s="99"/>
      <c r="I12" s="99"/>
    </row>
    <row r="13" spans="1:9" ht="13.5" customHeight="1" x14ac:dyDescent="0.3">
      <c r="A13" s="97" t="s">
        <v>6</v>
      </c>
      <c r="B13" s="97"/>
      <c r="C13" s="97"/>
      <c r="D13" s="97"/>
      <c r="E13" s="97"/>
      <c r="F13" s="97"/>
      <c r="G13" s="97"/>
      <c r="H13" s="97"/>
      <c r="I13" s="97"/>
    </row>
    <row r="14" spans="1:9" ht="12.75" customHeight="1" x14ac:dyDescent="0.3">
      <c r="I14" s="8"/>
    </row>
    <row r="15" spans="1:9" ht="54.75" customHeight="1" x14ac:dyDescent="0.3">
      <c r="A15" s="9" t="s">
        <v>0</v>
      </c>
      <c r="B15" s="9" t="s">
        <v>1</v>
      </c>
      <c r="C15" s="9" t="s">
        <v>2</v>
      </c>
      <c r="D15" s="9" t="s">
        <v>12</v>
      </c>
      <c r="E15" s="9" t="s">
        <v>13</v>
      </c>
      <c r="F15" s="9" t="s">
        <v>14</v>
      </c>
      <c r="G15" s="9" t="s">
        <v>15</v>
      </c>
      <c r="H15" s="9" t="s">
        <v>18</v>
      </c>
      <c r="I15" s="9" t="s">
        <v>16</v>
      </c>
    </row>
    <row r="16" spans="1:9" ht="39.75" customHeight="1" x14ac:dyDescent="0.3">
      <c r="A16" s="9">
        <v>1</v>
      </c>
      <c r="B16" s="49" t="s">
        <v>59</v>
      </c>
      <c r="C16" s="49"/>
      <c r="D16" s="49"/>
      <c r="E16" s="49"/>
      <c r="F16" s="49"/>
      <c r="G16" s="49"/>
      <c r="H16" s="49"/>
      <c r="I16" s="49"/>
    </row>
    <row r="17" spans="1:9" ht="17.25" customHeight="1" x14ac:dyDescent="0.3">
      <c r="A17" s="27">
        <v>1</v>
      </c>
      <c r="B17" s="61" t="s">
        <v>66</v>
      </c>
      <c r="C17" s="61" t="s">
        <v>64</v>
      </c>
      <c r="D17" s="9" t="s">
        <v>5</v>
      </c>
      <c r="E17" s="10">
        <f>F17+G17+H17+I17</f>
        <v>877950</v>
      </c>
      <c r="F17" s="10">
        <f>F18+F19+F20+F21+F22+F23+F25</f>
        <v>0</v>
      </c>
      <c r="G17" s="10">
        <f t="shared" ref="G17:I17" si="0">G18+G19+G20+G21+G22+G23+G25</f>
        <v>780400</v>
      </c>
      <c r="H17" s="10">
        <f t="shared" si="0"/>
        <v>0</v>
      </c>
      <c r="I17" s="10">
        <f t="shared" si="0"/>
        <v>97550</v>
      </c>
    </row>
    <row r="18" spans="1:9" ht="17.25" customHeight="1" x14ac:dyDescent="0.3">
      <c r="A18" s="64"/>
      <c r="B18" s="102"/>
      <c r="C18" s="102"/>
      <c r="D18" s="9">
        <v>2019</v>
      </c>
      <c r="E18" s="10">
        <f t="shared" ref="E18:E32" si="1">F18+G18+H18+I18</f>
        <v>0</v>
      </c>
      <c r="F18" s="10">
        <v>0</v>
      </c>
      <c r="G18" s="10">
        <v>0</v>
      </c>
      <c r="H18" s="10">
        <v>0</v>
      </c>
      <c r="I18" s="10">
        <v>0</v>
      </c>
    </row>
    <row r="19" spans="1:9" ht="17.25" customHeight="1" x14ac:dyDescent="0.3">
      <c r="A19" s="64"/>
      <c r="B19" s="102"/>
      <c r="C19" s="102"/>
      <c r="D19" s="9">
        <v>2020</v>
      </c>
      <c r="E19" s="10">
        <f t="shared" si="1"/>
        <v>0</v>
      </c>
      <c r="F19" s="10">
        <v>0</v>
      </c>
      <c r="G19" s="10">
        <v>0</v>
      </c>
      <c r="H19" s="10">
        <v>0</v>
      </c>
      <c r="I19" s="10">
        <v>0</v>
      </c>
    </row>
    <row r="20" spans="1:9" ht="17.25" customHeight="1" x14ac:dyDescent="0.3">
      <c r="A20" s="64"/>
      <c r="B20" s="102"/>
      <c r="C20" s="102"/>
      <c r="D20" s="9">
        <v>2021</v>
      </c>
      <c r="E20" s="10">
        <f t="shared" si="1"/>
        <v>877950</v>
      </c>
      <c r="F20" s="10">
        <v>0</v>
      </c>
      <c r="G20" s="10">
        <v>780400</v>
      </c>
      <c r="H20" s="10">
        <v>0</v>
      </c>
      <c r="I20" s="10">
        <v>97550</v>
      </c>
    </row>
    <row r="21" spans="1:9" ht="17.25" customHeight="1" x14ac:dyDescent="0.3">
      <c r="A21" s="64"/>
      <c r="B21" s="102"/>
      <c r="C21" s="102"/>
      <c r="D21" s="9">
        <v>2022</v>
      </c>
      <c r="E21" s="10">
        <f t="shared" si="1"/>
        <v>0</v>
      </c>
      <c r="F21" s="10">
        <v>0</v>
      </c>
      <c r="G21" s="10">
        <v>0</v>
      </c>
      <c r="H21" s="10">
        <v>0</v>
      </c>
      <c r="I21" s="10">
        <v>0</v>
      </c>
    </row>
    <row r="22" spans="1:9" ht="17.25" customHeight="1" x14ac:dyDescent="0.3">
      <c r="A22" s="64"/>
      <c r="B22" s="102"/>
      <c r="C22" s="102"/>
      <c r="D22" s="9">
        <v>2023</v>
      </c>
      <c r="E22" s="10">
        <f t="shared" si="1"/>
        <v>0</v>
      </c>
      <c r="F22" s="10">
        <v>0</v>
      </c>
      <c r="G22" s="10">
        <v>0</v>
      </c>
      <c r="H22" s="10">
        <v>0</v>
      </c>
      <c r="I22" s="10">
        <v>0</v>
      </c>
    </row>
    <row r="23" spans="1:9" ht="17.25" customHeight="1" x14ac:dyDescent="0.3">
      <c r="A23" s="64"/>
      <c r="B23" s="102"/>
      <c r="C23" s="102"/>
      <c r="D23" s="9">
        <v>2024</v>
      </c>
      <c r="E23" s="10">
        <f t="shared" si="1"/>
        <v>0</v>
      </c>
      <c r="F23" s="10">
        <v>0</v>
      </c>
      <c r="G23" s="10">
        <v>0</v>
      </c>
      <c r="H23" s="10">
        <v>0</v>
      </c>
      <c r="I23" s="10">
        <v>0</v>
      </c>
    </row>
    <row r="24" spans="1:9" ht="17.25" customHeight="1" x14ac:dyDescent="0.3">
      <c r="A24" s="64"/>
      <c r="B24" s="102"/>
      <c r="C24" s="102"/>
      <c r="D24" s="9">
        <v>2025</v>
      </c>
      <c r="E24" s="10">
        <f t="shared" ref="E24" si="2">F24+G24+H24+I24</f>
        <v>0</v>
      </c>
      <c r="F24" s="10">
        <v>0</v>
      </c>
      <c r="G24" s="10">
        <v>0</v>
      </c>
      <c r="H24" s="10">
        <v>0</v>
      </c>
      <c r="I24" s="10">
        <v>0</v>
      </c>
    </row>
    <row r="25" spans="1:9" ht="17.25" customHeight="1" x14ac:dyDescent="0.3">
      <c r="A25" s="65"/>
      <c r="B25" s="103"/>
      <c r="C25" s="103"/>
      <c r="D25" s="9">
        <v>2026</v>
      </c>
      <c r="E25" s="10">
        <f t="shared" si="1"/>
        <v>0</v>
      </c>
      <c r="F25" s="10">
        <v>0</v>
      </c>
      <c r="G25" s="10">
        <v>0</v>
      </c>
      <c r="H25" s="10">
        <v>0</v>
      </c>
      <c r="I25" s="10">
        <v>0</v>
      </c>
    </row>
    <row r="26" spans="1:9" ht="22.5" customHeight="1" x14ac:dyDescent="0.3">
      <c r="A26" s="108">
        <v>2</v>
      </c>
      <c r="B26" s="61" t="s">
        <v>67</v>
      </c>
      <c r="C26" s="104" t="s">
        <v>65</v>
      </c>
      <c r="D26" s="9" t="s">
        <v>5</v>
      </c>
      <c r="E26" s="10">
        <f t="shared" si="1"/>
        <v>1571223</v>
      </c>
      <c r="F26" s="10">
        <f>F27+F28+F29+F30+F31+F32+F34</f>
        <v>0</v>
      </c>
      <c r="G26" s="10">
        <f t="shared" ref="G26:I26" si="3">G27+G28+G29+G30+G31+G32+G34</f>
        <v>1414100</v>
      </c>
      <c r="H26" s="10">
        <f t="shared" si="3"/>
        <v>0</v>
      </c>
      <c r="I26" s="10">
        <f t="shared" si="3"/>
        <v>157123</v>
      </c>
    </row>
    <row r="27" spans="1:9" ht="20.25" customHeight="1" x14ac:dyDescent="0.3">
      <c r="A27" s="109"/>
      <c r="B27" s="107"/>
      <c r="C27" s="105"/>
      <c r="D27" s="9">
        <v>2019</v>
      </c>
      <c r="E27" s="10">
        <f t="shared" si="1"/>
        <v>0</v>
      </c>
      <c r="F27" s="10">
        <v>0</v>
      </c>
      <c r="G27" s="10">
        <v>0</v>
      </c>
      <c r="H27" s="10">
        <v>0</v>
      </c>
      <c r="I27" s="10">
        <v>0</v>
      </c>
    </row>
    <row r="28" spans="1:9" ht="20.25" customHeight="1" x14ac:dyDescent="0.3">
      <c r="A28" s="109"/>
      <c r="B28" s="107"/>
      <c r="C28" s="105"/>
      <c r="D28" s="9">
        <v>2020</v>
      </c>
      <c r="E28" s="10">
        <f t="shared" si="1"/>
        <v>0</v>
      </c>
      <c r="F28" s="10">
        <v>0</v>
      </c>
      <c r="G28" s="10">
        <v>0</v>
      </c>
      <c r="H28" s="10">
        <v>0</v>
      </c>
      <c r="I28" s="10">
        <v>0</v>
      </c>
    </row>
    <row r="29" spans="1:9" ht="20.25" customHeight="1" x14ac:dyDescent="0.3">
      <c r="A29" s="109"/>
      <c r="B29" s="107"/>
      <c r="C29" s="105"/>
      <c r="D29" s="9">
        <v>2021</v>
      </c>
      <c r="E29" s="10">
        <f t="shared" si="1"/>
        <v>1571223</v>
      </c>
      <c r="F29" s="10">
        <v>0</v>
      </c>
      <c r="G29" s="10">
        <v>1414100</v>
      </c>
      <c r="H29" s="10">
        <v>0</v>
      </c>
      <c r="I29" s="10">
        <v>157123</v>
      </c>
    </row>
    <row r="30" spans="1:9" ht="20.25" customHeight="1" x14ac:dyDescent="0.3">
      <c r="A30" s="109"/>
      <c r="B30" s="107"/>
      <c r="C30" s="105"/>
      <c r="D30" s="9">
        <v>2022</v>
      </c>
      <c r="E30" s="10">
        <f t="shared" si="1"/>
        <v>0</v>
      </c>
      <c r="F30" s="10">
        <v>0</v>
      </c>
      <c r="G30" s="10">
        <v>0</v>
      </c>
      <c r="H30" s="10">
        <v>0</v>
      </c>
      <c r="I30" s="10">
        <v>0</v>
      </c>
    </row>
    <row r="31" spans="1:9" ht="20.25" customHeight="1" x14ac:dyDescent="0.3">
      <c r="A31" s="109"/>
      <c r="B31" s="107"/>
      <c r="C31" s="105"/>
      <c r="D31" s="9">
        <v>2023</v>
      </c>
      <c r="E31" s="10">
        <f t="shared" si="1"/>
        <v>0</v>
      </c>
      <c r="F31" s="10">
        <v>0</v>
      </c>
      <c r="G31" s="10">
        <v>0</v>
      </c>
      <c r="H31" s="10">
        <v>0</v>
      </c>
      <c r="I31" s="10">
        <v>0</v>
      </c>
    </row>
    <row r="32" spans="1:9" ht="20.25" customHeight="1" x14ac:dyDescent="0.3">
      <c r="A32" s="109"/>
      <c r="B32" s="107"/>
      <c r="C32" s="105"/>
      <c r="D32" s="9">
        <v>2024</v>
      </c>
      <c r="E32" s="10">
        <f t="shared" si="1"/>
        <v>0</v>
      </c>
      <c r="F32" s="10">
        <v>0</v>
      </c>
      <c r="G32" s="10">
        <v>0</v>
      </c>
      <c r="H32" s="10">
        <v>0</v>
      </c>
      <c r="I32" s="10">
        <v>0</v>
      </c>
    </row>
    <row r="33" spans="1:9" ht="20.25" customHeight="1" x14ac:dyDescent="0.3">
      <c r="A33" s="109"/>
      <c r="B33" s="107"/>
      <c r="C33" s="105"/>
      <c r="D33" s="9">
        <v>2025</v>
      </c>
      <c r="E33" s="10">
        <f>F33+G33+H33+I33</f>
        <v>0</v>
      </c>
      <c r="F33" s="10">
        <v>0</v>
      </c>
      <c r="G33" s="10">
        <v>0</v>
      </c>
      <c r="H33" s="10">
        <v>0</v>
      </c>
      <c r="I33" s="10">
        <v>0</v>
      </c>
    </row>
    <row r="34" spans="1:9" ht="20.25" customHeight="1" x14ac:dyDescent="0.3">
      <c r="A34" s="65"/>
      <c r="B34" s="103"/>
      <c r="C34" s="106"/>
      <c r="D34" s="9">
        <v>2026</v>
      </c>
      <c r="E34" s="10">
        <f>F34+G34+H34+I34</f>
        <v>0</v>
      </c>
      <c r="F34" s="10">
        <v>0</v>
      </c>
      <c r="G34" s="10">
        <v>0</v>
      </c>
      <c r="H34" s="10">
        <v>0</v>
      </c>
      <c r="I34" s="10">
        <v>0</v>
      </c>
    </row>
    <row r="35" spans="1:9" ht="17.25" customHeight="1" x14ac:dyDescent="0.3">
      <c r="A35" s="32">
        <v>3</v>
      </c>
      <c r="B35" s="35" t="s">
        <v>68</v>
      </c>
      <c r="C35" s="29" t="s">
        <v>22</v>
      </c>
      <c r="D35" s="9" t="s">
        <v>17</v>
      </c>
      <c r="E35" s="10">
        <f>F35+G35+H35+I35</f>
        <v>67712487.989999995</v>
      </c>
      <c r="F35" s="10">
        <f>F36+F37+F38+F39+F40+F41+F43</f>
        <v>0</v>
      </c>
      <c r="G35" s="10">
        <f t="shared" ref="G35:I35" si="4">G36+G37+G38+G39+G40+G41+G43</f>
        <v>58039100</v>
      </c>
      <c r="H35" s="10">
        <f t="shared" si="4"/>
        <v>0</v>
      </c>
      <c r="I35" s="10">
        <f t="shared" si="4"/>
        <v>9673387.9900000002</v>
      </c>
    </row>
    <row r="36" spans="1:9" ht="17.100000000000001" customHeight="1" x14ac:dyDescent="0.3">
      <c r="A36" s="33"/>
      <c r="B36" s="36"/>
      <c r="C36" s="37"/>
      <c r="D36" s="9">
        <v>2019</v>
      </c>
      <c r="E36" s="10">
        <f t="shared" ref="E36:E41" si="5">F36+G36+H36+I36</f>
        <v>0</v>
      </c>
      <c r="F36" s="10">
        <v>0</v>
      </c>
      <c r="G36" s="10">
        <v>0</v>
      </c>
      <c r="H36" s="10">
        <v>0</v>
      </c>
      <c r="I36" s="10">
        <v>0</v>
      </c>
    </row>
    <row r="37" spans="1:9" ht="17.100000000000001" customHeight="1" x14ac:dyDescent="0.3">
      <c r="A37" s="33"/>
      <c r="B37" s="36"/>
      <c r="C37" s="37"/>
      <c r="D37" s="9">
        <v>2020</v>
      </c>
      <c r="E37" s="10">
        <f t="shared" si="5"/>
        <v>0</v>
      </c>
      <c r="F37" s="10">
        <v>0</v>
      </c>
      <c r="G37" s="10">
        <v>0</v>
      </c>
      <c r="H37" s="10">
        <v>0</v>
      </c>
      <c r="I37" s="10">
        <v>0</v>
      </c>
    </row>
    <row r="38" spans="1:9" ht="17.100000000000001" customHeight="1" x14ac:dyDescent="0.3">
      <c r="A38" s="33"/>
      <c r="B38" s="36"/>
      <c r="C38" s="37"/>
      <c r="D38" s="9">
        <v>2021</v>
      </c>
      <c r="E38" s="10">
        <f t="shared" si="5"/>
        <v>0</v>
      </c>
      <c r="F38" s="10">
        <v>0</v>
      </c>
      <c r="G38" s="10">
        <v>0</v>
      </c>
      <c r="H38" s="10">
        <v>0</v>
      </c>
      <c r="I38" s="10">
        <v>0</v>
      </c>
    </row>
    <row r="39" spans="1:9" ht="19.5" customHeight="1" x14ac:dyDescent="0.3">
      <c r="A39" s="33"/>
      <c r="B39" s="36"/>
      <c r="C39" s="37"/>
      <c r="D39" s="9">
        <v>2022</v>
      </c>
      <c r="E39" s="10">
        <f>F39+G39+H39+I39</f>
        <v>32243999.43</v>
      </c>
      <c r="F39" s="10">
        <v>0</v>
      </c>
      <c r="G39" s="10">
        <v>29019600</v>
      </c>
      <c r="H39" s="10">
        <v>0</v>
      </c>
      <c r="I39" s="10">
        <v>3224399.43</v>
      </c>
    </row>
    <row r="40" spans="1:9" ht="17.100000000000001" customHeight="1" x14ac:dyDescent="0.3">
      <c r="A40" s="33"/>
      <c r="B40" s="36"/>
      <c r="C40" s="37"/>
      <c r="D40" s="9">
        <v>2023</v>
      </c>
      <c r="E40" s="10">
        <f t="shared" si="5"/>
        <v>32243994.280000001</v>
      </c>
      <c r="F40" s="10">
        <v>0</v>
      </c>
      <c r="G40" s="1">
        <v>29019500</v>
      </c>
      <c r="H40" s="10">
        <v>0</v>
      </c>
      <c r="I40" s="1">
        <v>3224494.28</v>
      </c>
    </row>
    <row r="41" spans="1:9" ht="17.100000000000001" customHeight="1" x14ac:dyDescent="0.3">
      <c r="A41" s="33"/>
      <c r="B41" s="36"/>
      <c r="C41" s="37"/>
      <c r="D41" s="9">
        <v>2024</v>
      </c>
      <c r="E41" s="10">
        <f t="shared" si="5"/>
        <v>3224494.28</v>
      </c>
      <c r="F41" s="10">
        <v>0</v>
      </c>
      <c r="G41" s="10">
        <v>0</v>
      </c>
      <c r="H41" s="10">
        <v>0</v>
      </c>
      <c r="I41" s="1">
        <v>3224494.28</v>
      </c>
    </row>
    <row r="42" spans="1:9" ht="17.100000000000001" customHeight="1" x14ac:dyDescent="0.3">
      <c r="A42" s="33"/>
      <c r="B42" s="36"/>
      <c r="C42" s="37"/>
      <c r="D42" s="9">
        <v>2025</v>
      </c>
      <c r="E42" s="10">
        <f>F42+G42+H42+I42</f>
        <v>0</v>
      </c>
      <c r="F42" s="10">
        <v>0</v>
      </c>
      <c r="G42" s="10">
        <v>0</v>
      </c>
      <c r="H42" s="10">
        <v>0</v>
      </c>
      <c r="I42" s="10">
        <v>0</v>
      </c>
    </row>
    <row r="43" spans="1:9" ht="17.100000000000001" customHeight="1" x14ac:dyDescent="0.3">
      <c r="A43" s="33"/>
      <c r="B43" s="36"/>
      <c r="C43" s="31"/>
      <c r="D43" s="9">
        <v>2026</v>
      </c>
      <c r="E43" s="10">
        <f>F43+G43+H43+I43</f>
        <v>0</v>
      </c>
      <c r="F43" s="10">
        <v>0</v>
      </c>
      <c r="G43" s="10">
        <v>0</v>
      </c>
      <c r="H43" s="10">
        <v>0</v>
      </c>
      <c r="I43" s="10">
        <v>0</v>
      </c>
    </row>
    <row r="44" spans="1:9" ht="17.100000000000001" customHeight="1" x14ac:dyDescent="0.3">
      <c r="A44" s="33"/>
      <c r="B44" s="36"/>
      <c r="C44" s="29" t="s">
        <v>23</v>
      </c>
      <c r="D44" s="9" t="s">
        <v>17</v>
      </c>
      <c r="E44" s="10">
        <f t="shared" ref="E44:E50" si="6">F44+G44+H44+I44</f>
        <v>26220000</v>
      </c>
      <c r="F44" s="10">
        <f>F45+F46+F47+F48+F49+F50</f>
        <v>0</v>
      </c>
      <c r="G44" s="10">
        <f>G45+G46+G47+G48+G49+G50</f>
        <v>24840000</v>
      </c>
      <c r="H44" s="10">
        <f>H45+H46+H47+H48+H49+H50</f>
        <v>0</v>
      </c>
      <c r="I44" s="10">
        <f t="shared" ref="I44" si="7">I45+I46+I47+I48+I49+I50</f>
        <v>1380000</v>
      </c>
    </row>
    <row r="45" spans="1:9" ht="17.100000000000001" customHeight="1" x14ac:dyDescent="0.3">
      <c r="A45" s="33"/>
      <c r="B45" s="36"/>
      <c r="C45" s="37"/>
      <c r="D45" s="9">
        <v>2019</v>
      </c>
      <c r="E45" s="10">
        <f t="shared" si="6"/>
        <v>0</v>
      </c>
      <c r="F45" s="10">
        <v>0</v>
      </c>
      <c r="G45" s="10">
        <v>0</v>
      </c>
      <c r="H45" s="10">
        <v>0</v>
      </c>
      <c r="I45" s="10">
        <v>0</v>
      </c>
    </row>
    <row r="46" spans="1:9" ht="17.100000000000001" customHeight="1" x14ac:dyDescent="0.3">
      <c r="A46" s="33"/>
      <c r="B46" s="36"/>
      <c r="C46" s="37"/>
      <c r="D46" s="9">
        <v>2020</v>
      </c>
      <c r="E46" s="10">
        <f t="shared" si="6"/>
        <v>0</v>
      </c>
      <c r="F46" s="10">
        <v>0</v>
      </c>
      <c r="G46" s="10">
        <v>0</v>
      </c>
      <c r="H46" s="10">
        <v>0</v>
      </c>
      <c r="I46" s="10">
        <v>0</v>
      </c>
    </row>
    <row r="47" spans="1:9" ht="17.100000000000001" customHeight="1" x14ac:dyDescent="0.3">
      <c r="A47" s="33"/>
      <c r="B47" s="36"/>
      <c r="C47" s="37"/>
      <c r="D47" s="9">
        <v>2021</v>
      </c>
      <c r="E47" s="10">
        <f t="shared" si="6"/>
        <v>0</v>
      </c>
      <c r="F47" s="10">
        <v>0</v>
      </c>
      <c r="G47" s="10">
        <v>0</v>
      </c>
      <c r="H47" s="10">
        <v>0</v>
      </c>
      <c r="I47" s="10">
        <v>0</v>
      </c>
    </row>
    <row r="48" spans="1:9" ht="17.100000000000001" customHeight="1" x14ac:dyDescent="0.3">
      <c r="A48" s="33"/>
      <c r="B48" s="36"/>
      <c r="C48" s="37"/>
      <c r="D48" s="9">
        <v>2022</v>
      </c>
      <c r="E48" s="10">
        <f t="shared" si="6"/>
        <v>13800000</v>
      </c>
      <c r="F48" s="10">
        <v>0</v>
      </c>
      <c r="G48" s="10">
        <v>12420000</v>
      </c>
      <c r="H48" s="10">
        <v>0</v>
      </c>
      <c r="I48" s="10">
        <v>1380000</v>
      </c>
    </row>
    <row r="49" spans="1:9" ht="17.100000000000001" customHeight="1" x14ac:dyDescent="0.3">
      <c r="A49" s="33"/>
      <c r="B49" s="36"/>
      <c r="C49" s="37"/>
      <c r="D49" s="9">
        <v>2023</v>
      </c>
      <c r="E49" s="10">
        <f t="shared" si="6"/>
        <v>12420000</v>
      </c>
      <c r="F49" s="10">
        <v>0</v>
      </c>
      <c r="G49" s="10">
        <v>12420000</v>
      </c>
      <c r="H49" s="10">
        <v>0</v>
      </c>
      <c r="I49" s="10">
        <v>0</v>
      </c>
    </row>
    <row r="50" spans="1:9" ht="17.100000000000001" customHeight="1" x14ac:dyDescent="0.3">
      <c r="A50" s="33"/>
      <c r="B50" s="36"/>
      <c r="C50" s="37"/>
      <c r="D50" s="9">
        <v>2024</v>
      </c>
      <c r="E50" s="10">
        <f t="shared" si="6"/>
        <v>0</v>
      </c>
      <c r="F50" s="10">
        <v>0</v>
      </c>
      <c r="G50" s="10">
        <v>0</v>
      </c>
      <c r="H50" s="10">
        <v>0</v>
      </c>
      <c r="I50" s="10">
        <v>0</v>
      </c>
    </row>
    <row r="51" spans="1:9" ht="17.100000000000001" customHeight="1" x14ac:dyDescent="0.3">
      <c r="A51" s="33"/>
      <c r="B51" s="36"/>
      <c r="C51" s="37"/>
      <c r="D51" s="9">
        <v>2025</v>
      </c>
      <c r="E51" s="10">
        <f>F51+G51+H51+I51</f>
        <v>0</v>
      </c>
      <c r="F51" s="10">
        <v>0</v>
      </c>
      <c r="G51" s="10">
        <v>0</v>
      </c>
      <c r="H51" s="10">
        <v>0</v>
      </c>
      <c r="I51" s="10">
        <v>0</v>
      </c>
    </row>
    <row r="52" spans="1:9" ht="17.100000000000001" customHeight="1" x14ac:dyDescent="0.3">
      <c r="A52" s="33"/>
      <c r="B52" s="36"/>
      <c r="C52" s="31"/>
      <c r="D52" s="9">
        <v>2026</v>
      </c>
      <c r="E52" s="10">
        <f>F52+G52+H52+I52</f>
        <v>0</v>
      </c>
      <c r="F52" s="10">
        <v>0</v>
      </c>
      <c r="G52" s="10">
        <v>0</v>
      </c>
      <c r="H52" s="10">
        <v>0</v>
      </c>
      <c r="I52" s="10">
        <v>0</v>
      </c>
    </row>
    <row r="53" spans="1:9" ht="17.100000000000001" customHeight="1" x14ac:dyDescent="0.3">
      <c r="A53" s="33"/>
      <c r="B53" s="36"/>
      <c r="C53" s="29" t="s">
        <v>24</v>
      </c>
      <c r="D53" s="9" t="s">
        <v>17</v>
      </c>
      <c r="E53" s="10">
        <f>F53+G53+H53+I53</f>
        <v>91029900</v>
      </c>
      <c r="F53" s="10">
        <f>F54+F55+F56+F57+F58+F59</f>
        <v>0</v>
      </c>
      <c r="G53" s="10">
        <f>G54+G55+G56+G57+G58+G59</f>
        <v>81016600</v>
      </c>
      <c r="H53" s="10">
        <f>H54+H55+H56+H57+H58+H59</f>
        <v>0</v>
      </c>
      <c r="I53" s="10">
        <f>I54+I55+I56+I57+I58+I59+I60+I61</f>
        <v>10013300</v>
      </c>
    </row>
    <row r="54" spans="1:9" ht="17.100000000000001" customHeight="1" x14ac:dyDescent="0.3">
      <c r="A54" s="33"/>
      <c r="B54" s="36"/>
      <c r="C54" s="37"/>
      <c r="D54" s="9">
        <v>2019</v>
      </c>
      <c r="E54" s="10">
        <f t="shared" ref="E54:E59" si="8">F54+G54+H54+I54</f>
        <v>0</v>
      </c>
      <c r="F54" s="10">
        <v>0</v>
      </c>
      <c r="G54" s="10">
        <v>0</v>
      </c>
      <c r="H54" s="10">
        <v>0</v>
      </c>
      <c r="I54" s="10">
        <v>0</v>
      </c>
    </row>
    <row r="55" spans="1:9" ht="17.100000000000001" customHeight="1" x14ac:dyDescent="0.3">
      <c r="A55" s="33"/>
      <c r="B55" s="36"/>
      <c r="C55" s="37"/>
      <c r="D55" s="9">
        <v>2020</v>
      </c>
      <c r="E55" s="10">
        <f t="shared" si="8"/>
        <v>0</v>
      </c>
      <c r="F55" s="10">
        <v>0</v>
      </c>
      <c r="G55" s="10">
        <v>0</v>
      </c>
      <c r="H55" s="10">
        <v>0</v>
      </c>
      <c r="I55" s="10">
        <v>0</v>
      </c>
    </row>
    <row r="56" spans="1:9" ht="17.100000000000001" customHeight="1" x14ac:dyDescent="0.3">
      <c r="A56" s="33"/>
      <c r="B56" s="36"/>
      <c r="C56" s="37"/>
      <c r="D56" s="9">
        <v>2021</v>
      </c>
      <c r="E56" s="10">
        <f t="shared" si="8"/>
        <v>0</v>
      </c>
      <c r="F56" s="10">
        <v>0</v>
      </c>
      <c r="G56" s="10">
        <v>0</v>
      </c>
      <c r="H56" s="10">
        <v>0</v>
      </c>
      <c r="I56" s="10">
        <v>0</v>
      </c>
    </row>
    <row r="57" spans="1:9" ht="17.100000000000001" customHeight="1" x14ac:dyDescent="0.3">
      <c r="A57" s="33"/>
      <c r="B57" s="36"/>
      <c r="C57" s="37"/>
      <c r="D57" s="9">
        <v>2022</v>
      </c>
      <c r="E57" s="10">
        <f t="shared" si="8"/>
        <v>0</v>
      </c>
      <c r="F57" s="10">
        <v>0</v>
      </c>
      <c r="G57" s="10">
        <v>0</v>
      </c>
      <c r="H57" s="10">
        <v>0</v>
      </c>
      <c r="I57" s="10">
        <v>0</v>
      </c>
    </row>
    <row r="58" spans="1:9" ht="16.95" customHeight="1" x14ac:dyDescent="0.3">
      <c r="A58" s="33"/>
      <c r="B58" s="36"/>
      <c r="C58" s="37"/>
      <c r="D58" s="9">
        <v>2023</v>
      </c>
      <c r="E58" s="10">
        <f t="shared" si="8"/>
        <v>0</v>
      </c>
      <c r="F58" s="10">
        <v>0</v>
      </c>
      <c r="G58" s="10">
        <v>0</v>
      </c>
      <c r="H58" s="10">
        <v>0</v>
      </c>
      <c r="I58" s="10">
        <v>0</v>
      </c>
    </row>
    <row r="59" spans="1:9" ht="16.95" customHeight="1" x14ac:dyDescent="0.3">
      <c r="A59" s="33"/>
      <c r="B59" s="36"/>
      <c r="C59" s="37"/>
      <c r="D59" s="9">
        <v>2024</v>
      </c>
      <c r="E59" s="10">
        <f t="shared" si="8"/>
        <v>91029900</v>
      </c>
      <c r="F59" s="10">
        <v>0</v>
      </c>
      <c r="G59" s="10">
        <v>81016600</v>
      </c>
      <c r="H59" s="10">
        <v>0</v>
      </c>
      <c r="I59" s="10">
        <v>10013300</v>
      </c>
    </row>
    <row r="60" spans="1:9" ht="16.95" customHeight="1" x14ac:dyDescent="0.3">
      <c r="A60" s="33"/>
      <c r="B60" s="36"/>
      <c r="C60" s="37"/>
      <c r="D60" s="9">
        <v>2025</v>
      </c>
      <c r="E60" s="10">
        <f>F60+G60+H60+I60</f>
        <v>0</v>
      </c>
      <c r="F60" s="10">
        <v>0</v>
      </c>
      <c r="G60" s="10">
        <v>0</v>
      </c>
      <c r="H60" s="10">
        <v>0</v>
      </c>
      <c r="I60" s="10">
        <v>0</v>
      </c>
    </row>
    <row r="61" spans="1:9" ht="16.95" customHeight="1" x14ac:dyDescent="0.3">
      <c r="A61" s="33"/>
      <c r="B61" s="36"/>
      <c r="C61" s="31"/>
      <c r="D61" s="9">
        <v>2026</v>
      </c>
      <c r="E61" s="10">
        <f>F61+G61+H61+I61</f>
        <v>0</v>
      </c>
      <c r="F61" s="10">
        <v>0</v>
      </c>
      <c r="G61" s="10">
        <v>0</v>
      </c>
      <c r="H61" s="10">
        <v>0</v>
      </c>
      <c r="I61" s="10">
        <v>0</v>
      </c>
    </row>
    <row r="62" spans="1:9" ht="17.100000000000001" customHeight="1" x14ac:dyDescent="0.3">
      <c r="A62" s="33"/>
      <c r="B62" s="36"/>
      <c r="C62" s="29" t="s">
        <v>60</v>
      </c>
      <c r="D62" s="9" t="s">
        <v>17</v>
      </c>
      <c r="E62" s="10">
        <f>F62+G62+H62+I62</f>
        <v>3600760</v>
      </c>
      <c r="F62" s="10">
        <f>SUM(F63:F65)</f>
        <v>0</v>
      </c>
      <c r="G62" s="10">
        <f t="shared" ref="G62:I62" si="9">SUM(G63:G65)</f>
        <v>0</v>
      </c>
      <c r="H62" s="10">
        <f t="shared" si="9"/>
        <v>0</v>
      </c>
      <c r="I62" s="10">
        <f t="shared" si="9"/>
        <v>3600760</v>
      </c>
    </row>
    <row r="63" spans="1:9" ht="17.100000000000001" customHeight="1" x14ac:dyDescent="0.3">
      <c r="A63" s="33"/>
      <c r="B63" s="36"/>
      <c r="C63" s="30"/>
      <c r="D63" s="9">
        <v>2024</v>
      </c>
      <c r="E63" s="10">
        <f t="shared" ref="E63:E65" si="10">F63+G63+H63+I63</f>
        <v>3600760</v>
      </c>
      <c r="F63" s="10">
        <v>0</v>
      </c>
      <c r="G63" s="10">
        <v>0</v>
      </c>
      <c r="H63" s="10">
        <v>0</v>
      </c>
      <c r="I63" s="10">
        <v>3600760</v>
      </c>
    </row>
    <row r="64" spans="1:9" ht="17.100000000000001" customHeight="1" x14ac:dyDescent="0.3">
      <c r="A64" s="33"/>
      <c r="B64" s="36"/>
      <c r="C64" s="30"/>
      <c r="D64" s="9">
        <v>2025</v>
      </c>
      <c r="E64" s="10">
        <f t="shared" si="10"/>
        <v>0</v>
      </c>
      <c r="F64" s="10">
        <v>0</v>
      </c>
      <c r="G64" s="10">
        <v>0</v>
      </c>
      <c r="H64" s="10">
        <v>0</v>
      </c>
      <c r="I64" s="10">
        <v>0</v>
      </c>
    </row>
    <row r="65" spans="1:9" ht="17.100000000000001" customHeight="1" x14ac:dyDescent="0.3">
      <c r="A65" s="34"/>
      <c r="B65" s="36"/>
      <c r="C65" s="31"/>
      <c r="D65" s="9">
        <v>2026</v>
      </c>
      <c r="E65" s="10">
        <f t="shared" si="10"/>
        <v>0</v>
      </c>
      <c r="F65" s="10">
        <v>0</v>
      </c>
      <c r="G65" s="10">
        <v>0</v>
      </c>
      <c r="H65" s="10">
        <v>0</v>
      </c>
      <c r="I65" s="10">
        <v>0</v>
      </c>
    </row>
    <row r="66" spans="1:9" ht="17.100000000000001" customHeight="1" x14ac:dyDescent="0.3">
      <c r="A66" s="32" t="s">
        <v>25</v>
      </c>
      <c r="B66" s="110"/>
      <c r="C66" s="111"/>
      <c r="D66" s="9" t="s">
        <v>17</v>
      </c>
      <c r="E66" s="10">
        <f>F66+G66+H66+I66</f>
        <v>191012320.99000001</v>
      </c>
      <c r="F66" s="10">
        <f>F67+F68+F69+F70+F71+F72+F74</f>
        <v>0</v>
      </c>
      <c r="G66" s="10">
        <f>G67+G68+G69+G70+G71+G72+G74</f>
        <v>166090200</v>
      </c>
      <c r="H66" s="10">
        <f>H67+H68+H69+H70+H71+H72+H74</f>
        <v>0</v>
      </c>
      <c r="I66" s="10">
        <f>I67+I68+I69+I70+I71+I72+I74</f>
        <v>24922120.990000002</v>
      </c>
    </row>
    <row r="67" spans="1:9" ht="17.100000000000001" customHeight="1" x14ac:dyDescent="0.3">
      <c r="A67" s="112"/>
      <c r="B67" s="113"/>
      <c r="C67" s="70"/>
      <c r="D67" s="9">
        <v>2019</v>
      </c>
      <c r="E67" s="10">
        <f t="shared" ref="E67:E71" si="11">F67+G67+H67+I67</f>
        <v>0</v>
      </c>
      <c r="F67" s="10">
        <f t="shared" ref="F67:I69" si="12">F18+F27+F36+F45</f>
        <v>0</v>
      </c>
      <c r="G67" s="10">
        <f t="shared" si="12"/>
        <v>0</v>
      </c>
      <c r="H67" s="10">
        <f t="shared" si="12"/>
        <v>0</v>
      </c>
      <c r="I67" s="10">
        <f t="shared" si="12"/>
        <v>0</v>
      </c>
    </row>
    <row r="68" spans="1:9" ht="17.100000000000001" customHeight="1" x14ac:dyDescent="0.3">
      <c r="A68" s="112"/>
      <c r="B68" s="113"/>
      <c r="C68" s="70"/>
      <c r="D68" s="9">
        <v>2020</v>
      </c>
      <c r="E68" s="10">
        <f>F68+G68+H68+I68</f>
        <v>0</v>
      </c>
      <c r="F68" s="10">
        <f t="shared" si="12"/>
        <v>0</v>
      </c>
      <c r="G68" s="10">
        <f t="shared" si="12"/>
        <v>0</v>
      </c>
      <c r="H68" s="10">
        <f t="shared" si="12"/>
        <v>0</v>
      </c>
      <c r="I68" s="10">
        <f t="shared" si="12"/>
        <v>0</v>
      </c>
    </row>
    <row r="69" spans="1:9" ht="17.100000000000001" customHeight="1" x14ac:dyDescent="0.3">
      <c r="A69" s="112"/>
      <c r="B69" s="113"/>
      <c r="C69" s="70"/>
      <c r="D69" s="9">
        <v>2021</v>
      </c>
      <c r="E69" s="10">
        <f t="shared" si="11"/>
        <v>2449173</v>
      </c>
      <c r="F69" s="10">
        <f t="shared" si="12"/>
        <v>0</v>
      </c>
      <c r="G69" s="10">
        <f t="shared" si="12"/>
        <v>2194500</v>
      </c>
      <c r="H69" s="10">
        <f t="shared" si="12"/>
        <v>0</v>
      </c>
      <c r="I69" s="10">
        <f t="shared" si="12"/>
        <v>254673</v>
      </c>
    </row>
    <row r="70" spans="1:9" ht="17.100000000000001" customHeight="1" x14ac:dyDescent="0.3">
      <c r="A70" s="112"/>
      <c r="B70" s="113"/>
      <c r="C70" s="70"/>
      <c r="D70" s="9">
        <v>2022</v>
      </c>
      <c r="E70" s="10">
        <f>F70+G70+H70+I70</f>
        <v>46043999.43</v>
      </c>
      <c r="F70" s="10">
        <f>F21+F30+F39+F48</f>
        <v>0</v>
      </c>
      <c r="G70" s="10">
        <f>G21+G30+G39+G48</f>
        <v>41439600</v>
      </c>
      <c r="H70" s="10">
        <f>H21+H30+H39+H48</f>
        <v>0</v>
      </c>
      <c r="I70" s="10">
        <f>I21+I30+I39+I48+I57</f>
        <v>4604399.43</v>
      </c>
    </row>
    <row r="71" spans="1:9" ht="17.100000000000001" customHeight="1" x14ac:dyDescent="0.3">
      <c r="A71" s="112"/>
      <c r="B71" s="113"/>
      <c r="C71" s="70"/>
      <c r="D71" s="9">
        <v>2023</v>
      </c>
      <c r="E71" s="10">
        <f t="shared" si="11"/>
        <v>44663994.280000001</v>
      </c>
      <c r="F71" s="10">
        <f>F22+F31+F40+F49</f>
        <v>0</v>
      </c>
      <c r="G71" s="10">
        <f>G22+G31+G40+G49+G58</f>
        <v>41439500</v>
      </c>
      <c r="H71" s="10">
        <f t="shared" ref="H71:I71" si="13">H22+H31+H40+H49+H58</f>
        <v>0</v>
      </c>
      <c r="I71" s="10">
        <f t="shared" si="13"/>
        <v>3224494.28</v>
      </c>
    </row>
    <row r="72" spans="1:9" ht="17.100000000000001" customHeight="1" x14ac:dyDescent="0.3">
      <c r="A72" s="112"/>
      <c r="B72" s="113"/>
      <c r="C72" s="70"/>
      <c r="D72" s="9">
        <v>2024</v>
      </c>
      <c r="E72" s="10">
        <f>F72+G72+H72+I72</f>
        <v>97855154.280000001</v>
      </c>
      <c r="F72" s="10">
        <v>0</v>
      </c>
      <c r="G72" s="10">
        <f>G23+G32+G41+G50+G59+G63</f>
        <v>81016600</v>
      </c>
      <c r="H72" s="10">
        <f t="shared" ref="H72:I72" si="14">H23+H32+H41+H50+H59+H63</f>
        <v>0</v>
      </c>
      <c r="I72" s="10">
        <f t="shared" si="14"/>
        <v>16838554.280000001</v>
      </c>
    </row>
    <row r="73" spans="1:9" ht="17.100000000000001" customHeight="1" x14ac:dyDescent="0.3">
      <c r="A73" s="112"/>
      <c r="B73" s="113"/>
      <c r="C73" s="70"/>
      <c r="D73" s="9">
        <v>2025</v>
      </c>
      <c r="E73" s="10">
        <f>F73+G73+H73+I73</f>
        <v>0</v>
      </c>
      <c r="F73" s="10">
        <v>0</v>
      </c>
      <c r="G73" s="10">
        <v>0</v>
      </c>
      <c r="H73" s="10">
        <v>0</v>
      </c>
      <c r="I73" s="10">
        <f>I24+I33+I42+I51+I60</f>
        <v>0</v>
      </c>
    </row>
    <row r="74" spans="1:9" ht="17.100000000000001" customHeight="1" x14ac:dyDescent="0.3">
      <c r="A74" s="114"/>
      <c r="B74" s="115"/>
      <c r="C74" s="71"/>
      <c r="D74" s="9">
        <v>2026</v>
      </c>
      <c r="E74" s="10">
        <f>F74+G74+H74+I74</f>
        <v>0</v>
      </c>
      <c r="F74" s="10">
        <v>0</v>
      </c>
      <c r="G74" s="10">
        <v>0</v>
      </c>
      <c r="H74" s="10">
        <v>0</v>
      </c>
      <c r="I74" s="10">
        <f>I25+I34+I43+I52+I61</f>
        <v>0</v>
      </c>
    </row>
    <row r="75" spans="1:9" ht="36.75" customHeight="1" x14ac:dyDescent="0.3">
      <c r="A75" s="24">
        <v>2</v>
      </c>
      <c r="B75" s="49" t="s">
        <v>61</v>
      </c>
      <c r="C75" s="49"/>
      <c r="D75" s="49"/>
      <c r="E75" s="49"/>
      <c r="F75" s="49"/>
      <c r="G75" s="49"/>
      <c r="H75" s="49"/>
      <c r="I75" s="49"/>
    </row>
    <row r="76" spans="1:9" ht="24.75" customHeight="1" x14ac:dyDescent="0.3">
      <c r="A76" s="66">
        <v>1</v>
      </c>
      <c r="B76" s="61" t="s">
        <v>62</v>
      </c>
      <c r="C76" s="61" t="s">
        <v>26</v>
      </c>
      <c r="D76" s="9" t="s">
        <v>5</v>
      </c>
      <c r="E76" s="10">
        <f>F76+G76+H76+I76</f>
        <v>139668429.87</v>
      </c>
      <c r="F76" s="10">
        <f>F77+F78+F79+F80+F81+F82+F84</f>
        <v>0</v>
      </c>
      <c r="G76" s="10">
        <f t="shared" ref="G76:H76" si="15">G77+G78+G79+G80+G81+G82+G84</f>
        <v>125642000</v>
      </c>
      <c r="H76" s="10">
        <f t="shared" si="15"/>
        <v>0</v>
      </c>
      <c r="I76" s="10">
        <f>I77+I78+I79+I80+I81+I82+I84</f>
        <v>14026429.870000001</v>
      </c>
    </row>
    <row r="77" spans="1:9" ht="26.25" customHeight="1" x14ac:dyDescent="0.3">
      <c r="A77" s="33"/>
      <c r="B77" s="62"/>
      <c r="C77" s="62"/>
      <c r="D77" s="9">
        <v>2019</v>
      </c>
      <c r="E77" s="10">
        <f t="shared" ref="E77:E82" si="16">F77+G77+H77+I77</f>
        <v>5912073.8499999996</v>
      </c>
      <c r="F77" s="10">
        <v>0</v>
      </c>
      <c r="G77" s="10">
        <v>5076400</v>
      </c>
      <c r="H77" s="10">
        <v>0</v>
      </c>
      <c r="I77" s="10">
        <v>835673.85</v>
      </c>
    </row>
    <row r="78" spans="1:9" ht="23.1" customHeight="1" x14ac:dyDescent="0.3">
      <c r="A78" s="33"/>
      <c r="B78" s="62"/>
      <c r="C78" s="62"/>
      <c r="D78" s="9">
        <v>2020</v>
      </c>
      <c r="E78" s="10">
        <f t="shared" si="16"/>
        <v>3707132.74</v>
      </c>
      <c r="F78" s="10">
        <v>0</v>
      </c>
      <c r="G78" s="10">
        <v>3449800</v>
      </c>
      <c r="H78" s="10">
        <v>0</v>
      </c>
      <c r="I78" s="10">
        <v>257332.74</v>
      </c>
    </row>
    <row r="79" spans="1:9" ht="24.75" customHeight="1" x14ac:dyDescent="0.3">
      <c r="A79" s="33"/>
      <c r="B79" s="62"/>
      <c r="C79" s="62"/>
      <c r="D79" s="9">
        <v>2021</v>
      </c>
      <c r="E79" s="10">
        <f t="shared" si="16"/>
        <v>8560281</v>
      </c>
      <c r="F79" s="10">
        <v>0</v>
      </c>
      <c r="G79" s="10">
        <v>7704200</v>
      </c>
      <c r="H79" s="10">
        <v>0</v>
      </c>
      <c r="I79" s="10">
        <v>856081</v>
      </c>
    </row>
    <row r="80" spans="1:9" ht="27.75" customHeight="1" x14ac:dyDescent="0.3">
      <c r="A80" s="33"/>
      <c r="B80" s="62"/>
      <c r="C80" s="62"/>
      <c r="D80" s="9">
        <v>2022</v>
      </c>
      <c r="E80" s="10">
        <f t="shared" si="16"/>
        <v>112098810.43000001</v>
      </c>
      <c r="F80" s="10">
        <v>0</v>
      </c>
      <c r="G80" s="10">
        <v>101004400</v>
      </c>
      <c r="H80" s="10">
        <v>0</v>
      </c>
      <c r="I80" s="10">
        <v>11094410.43</v>
      </c>
    </row>
    <row r="81" spans="1:9" ht="24" customHeight="1" x14ac:dyDescent="0.3">
      <c r="A81" s="33"/>
      <c r="B81" s="62"/>
      <c r="C81" s="62"/>
      <c r="D81" s="9">
        <v>2023</v>
      </c>
      <c r="E81" s="10">
        <f t="shared" si="16"/>
        <v>1871930.22</v>
      </c>
      <c r="F81" s="10">
        <v>0</v>
      </c>
      <c r="G81" s="10">
        <v>1716000</v>
      </c>
      <c r="H81" s="10">
        <v>0</v>
      </c>
      <c r="I81" s="10">
        <v>155930.22</v>
      </c>
    </row>
    <row r="82" spans="1:9" ht="23.1" customHeight="1" x14ac:dyDescent="0.3">
      <c r="A82" s="33"/>
      <c r="B82" s="62"/>
      <c r="C82" s="62"/>
      <c r="D82" s="9">
        <v>2024</v>
      </c>
      <c r="E82" s="10">
        <f t="shared" si="16"/>
        <v>7518201.6299999999</v>
      </c>
      <c r="F82" s="10">
        <v>0</v>
      </c>
      <c r="G82" s="10">
        <v>6691200</v>
      </c>
      <c r="H82" s="10">
        <v>0</v>
      </c>
      <c r="I82" s="10">
        <v>827001.63</v>
      </c>
    </row>
    <row r="83" spans="1:9" ht="23.25" customHeight="1" x14ac:dyDescent="0.3">
      <c r="A83" s="33"/>
      <c r="B83" s="62"/>
      <c r="C83" s="62"/>
      <c r="D83" s="9">
        <v>2025</v>
      </c>
      <c r="E83" s="10">
        <f>F83+G83+H83+I83</f>
        <v>0</v>
      </c>
      <c r="F83" s="10">
        <v>0</v>
      </c>
      <c r="G83" s="10">
        <v>0</v>
      </c>
      <c r="H83" s="10">
        <v>0</v>
      </c>
      <c r="I83" s="10">
        <v>0</v>
      </c>
    </row>
    <row r="84" spans="1:9" ht="23.1" customHeight="1" x14ac:dyDescent="0.3">
      <c r="A84" s="34"/>
      <c r="B84" s="63"/>
      <c r="C84" s="63"/>
      <c r="D84" s="9">
        <v>2026</v>
      </c>
      <c r="E84" s="10">
        <f>F84+G84+H84+I84</f>
        <v>0</v>
      </c>
      <c r="F84" s="10">
        <v>0</v>
      </c>
      <c r="G84" s="10">
        <v>0</v>
      </c>
      <c r="H84" s="10">
        <v>0</v>
      </c>
      <c r="I84" s="10">
        <v>0</v>
      </c>
    </row>
    <row r="85" spans="1:9" ht="17.100000000000001" customHeight="1" x14ac:dyDescent="0.3">
      <c r="A85" s="32" t="s">
        <v>27</v>
      </c>
      <c r="B85" s="50"/>
      <c r="C85" s="51"/>
      <c r="D85" s="11" t="s">
        <v>5</v>
      </c>
      <c r="E85" s="10">
        <f t="shared" ref="E85:E91" si="17">F85+G85+H85+I85</f>
        <v>139668429.87</v>
      </c>
      <c r="F85" s="10">
        <f>F86+F87+F88+F89+F90+F91+F93</f>
        <v>0</v>
      </c>
      <c r="G85" s="10">
        <f>G86+G87+G88+G89+G90+G91+G93</f>
        <v>125642000</v>
      </c>
      <c r="H85" s="10">
        <f t="shared" ref="H85:I85" si="18">H86+H87+H88+H89+H90+H91+H93</f>
        <v>0</v>
      </c>
      <c r="I85" s="10">
        <f t="shared" si="18"/>
        <v>14026429.870000001</v>
      </c>
    </row>
    <row r="86" spans="1:9" ht="17.100000000000001" customHeight="1" x14ac:dyDescent="0.3">
      <c r="A86" s="52"/>
      <c r="B86" s="53"/>
      <c r="C86" s="54"/>
      <c r="D86" s="11">
        <v>2019</v>
      </c>
      <c r="E86" s="10">
        <f t="shared" si="17"/>
        <v>5912073.8499999996</v>
      </c>
      <c r="F86" s="10">
        <v>0</v>
      </c>
      <c r="G86" s="10">
        <f t="shared" ref="G86:G91" si="19">G77</f>
        <v>5076400</v>
      </c>
      <c r="H86" s="10">
        <v>0</v>
      </c>
      <c r="I86" s="10">
        <f t="shared" ref="I86:I91" si="20">I77</f>
        <v>835673.85</v>
      </c>
    </row>
    <row r="87" spans="1:9" ht="17.100000000000001" customHeight="1" x14ac:dyDescent="0.3">
      <c r="A87" s="52"/>
      <c r="B87" s="53"/>
      <c r="C87" s="54"/>
      <c r="D87" s="11">
        <v>2020</v>
      </c>
      <c r="E87" s="10">
        <f t="shared" si="17"/>
        <v>3707132.74</v>
      </c>
      <c r="F87" s="10">
        <v>0</v>
      </c>
      <c r="G87" s="10">
        <f t="shared" si="19"/>
        <v>3449800</v>
      </c>
      <c r="H87" s="10">
        <v>0</v>
      </c>
      <c r="I87" s="10">
        <f t="shared" si="20"/>
        <v>257332.74</v>
      </c>
    </row>
    <row r="88" spans="1:9" ht="17.100000000000001" customHeight="1" x14ac:dyDescent="0.3">
      <c r="A88" s="52"/>
      <c r="B88" s="53"/>
      <c r="C88" s="54"/>
      <c r="D88" s="11">
        <v>2021</v>
      </c>
      <c r="E88" s="10">
        <f t="shared" si="17"/>
        <v>8560281</v>
      </c>
      <c r="F88" s="10">
        <v>0</v>
      </c>
      <c r="G88" s="10">
        <f t="shared" si="19"/>
        <v>7704200</v>
      </c>
      <c r="H88" s="10">
        <v>0</v>
      </c>
      <c r="I88" s="10">
        <f t="shared" si="20"/>
        <v>856081</v>
      </c>
    </row>
    <row r="89" spans="1:9" ht="17.100000000000001" customHeight="1" x14ac:dyDescent="0.3">
      <c r="A89" s="52"/>
      <c r="B89" s="53"/>
      <c r="C89" s="54"/>
      <c r="D89" s="11">
        <v>2022</v>
      </c>
      <c r="E89" s="10">
        <f t="shared" si="17"/>
        <v>112098810.43000001</v>
      </c>
      <c r="F89" s="10">
        <v>0</v>
      </c>
      <c r="G89" s="10">
        <f t="shared" si="19"/>
        <v>101004400</v>
      </c>
      <c r="H89" s="10">
        <v>0</v>
      </c>
      <c r="I89" s="10">
        <f t="shared" si="20"/>
        <v>11094410.43</v>
      </c>
    </row>
    <row r="90" spans="1:9" ht="17.100000000000001" customHeight="1" x14ac:dyDescent="0.3">
      <c r="A90" s="52"/>
      <c r="B90" s="53"/>
      <c r="C90" s="54"/>
      <c r="D90" s="11">
        <v>2023</v>
      </c>
      <c r="E90" s="10">
        <f t="shared" si="17"/>
        <v>1871930.22</v>
      </c>
      <c r="F90" s="10">
        <f>F81</f>
        <v>0</v>
      </c>
      <c r="G90" s="10">
        <f t="shared" si="19"/>
        <v>1716000</v>
      </c>
      <c r="H90" s="10">
        <f>H81</f>
        <v>0</v>
      </c>
      <c r="I90" s="10">
        <f t="shared" si="20"/>
        <v>155930.22</v>
      </c>
    </row>
    <row r="91" spans="1:9" ht="17.100000000000001" customHeight="1" x14ac:dyDescent="0.3">
      <c r="A91" s="52"/>
      <c r="B91" s="53"/>
      <c r="C91" s="54"/>
      <c r="D91" s="11">
        <v>2024</v>
      </c>
      <c r="E91" s="10">
        <f t="shared" si="17"/>
        <v>7518201.6299999999</v>
      </c>
      <c r="F91" s="10">
        <f>F82</f>
        <v>0</v>
      </c>
      <c r="G91" s="10">
        <f t="shared" si="19"/>
        <v>6691200</v>
      </c>
      <c r="H91" s="10">
        <f>H82</f>
        <v>0</v>
      </c>
      <c r="I91" s="10">
        <f t="shared" si="20"/>
        <v>827001.63</v>
      </c>
    </row>
    <row r="92" spans="1:9" ht="17.100000000000001" customHeight="1" x14ac:dyDescent="0.3">
      <c r="A92" s="52"/>
      <c r="B92" s="53"/>
      <c r="C92" s="54"/>
      <c r="D92" s="11">
        <v>2025</v>
      </c>
      <c r="E92" s="10">
        <f>F92+G92+H92+I92</f>
        <v>0</v>
      </c>
      <c r="F92" s="10">
        <f>F83</f>
        <v>0</v>
      </c>
      <c r="G92" s="10">
        <f t="shared" ref="G92:G93" si="21">G83</f>
        <v>0</v>
      </c>
      <c r="H92" s="10">
        <f>H83</f>
        <v>0</v>
      </c>
      <c r="I92" s="10">
        <f t="shared" ref="I92:I93" si="22">I83</f>
        <v>0</v>
      </c>
    </row>
    <row r="93" spans="1:9" ht="17.100000000000001" customHeight="1" x14ac:dyDescent="0.3">
      <c r="A93" s="46"/>
      <c r="B93" s="47"/>
      <c r="C93" s="48"/>
      <c r="D93" s="11">
        <v>2026</v>
      </c>
      <c r="E93" s="10">
        <f>F93+G93+H93+I93</f>
        <v>0</v>
      </c>
      <c r="F93" s="10">
        <f>F84</f>
        <v>0</v>
      </c>
      <c r="G93" s="10">
        <f t="shared" si="21"/>
        <v>0</v>
      </c>
      <c r="H93" s="10">
        <f>H84</f>
        <v>0</v>
      </c>
      <c r="I93" s="10">
        <f t="shared" si="22"/>
        <v>0</v>
      </c>
    </row>
    <row r="94" spans="1:9" ht="36" customHeight="1" x14ac:dyDescent="0.3">
      <c r="A94" s="9">
        <v>3</v>
      </c>
      <c r="B94" s="38" t="s">
        <v>63</v>
      </c>
      <c r="C94" s="116"/>
      <c r="D94" s="116"/>
      <c r="E94" s="116"/>
      <c r="F94" s="116"/>
      <c r="G94" s="116"/>
      <c r="H94" s="116"/>
      <c r="I94" s="117"/>
    </row>
    <row r="95" spans="1:9" ht="17.100000000000001" customHeight="1" x14ac:dyDescent="0.3">
      <c r="A95" s="27">
        <v>1</v>
      </c>
      <c r="B95" s="61" t="s">
        <v>69</v>
      </c>
      <c r="C95" s="55" t="s">
        <v>28</v>
      </c>
      <c r="D95" s="12" t="s">
        <v>5</v>
      </c>
      <c r="E95" s="10">
        <f>F95+G95+H95+I95</f>
        <v>25252530</v>
      </c>
      <c r="F95" s="10">
        <f>F96+F97+F98+F99+F100+F101+F103</f>
        <v>25000000</v>
      </c>
      <c r="G95" s="10">
        <f t="shared" ref="G95:I95" si="23">G96+G97+G98+G99+G100+G101+G103</f>
        <v>0</v>
      </c>
      <c r="H95" s="10">
        <f t="shared" si="23"/>
        <v>0</v>
      </c>
      <c r="I95" s="10">
        <f t="shared" si="23"/>
        <v>252530</v>
      </c>
    </row>
    <row r="96" spans="1:9" ht="17.100000000000001" customHeight="1" x14ac:dyDescent="0.3">
      <c r="A96" s="64"/>
      <c r="B96" s="62"/>
      <c r="C96" s="56"/>
      <c r="D96" s="9">
        <v>2019</v>
      </c>
      <c r="E96" s="10">
        <f t="shared" ref="E96:E100" si="24">F96+G96+H96+I96</f>
        <v>0</v>
      </c>
      <c r="F96" s="13">
        <v>0</v>
      </c>
      <c r="G96" s="13">
        <v>0</v>
      </c>
      <c r="H96" s="13">
        <v>0</v>
      </c>
      <c r="I96" s="13">
        <v>0</v>
      </c>
    </row>
    <row r="97" spans="1:9" ht="17.100000000000001" customHeight="1" x14ac:dyDescent="0.3">
      <c r="A97" s="64"/>
      <c r="B97" s="62"/>
      <c r="C97" s="56"/>
      <c r="D97" s="9">
        <v>2020</v>
      </c>
      <c r="E97" s="10">
        <f t="shared" si="24"/>
        <v>0</v>
      </c>
      <c r="F97" s="13">
        <v>0</v>
      </c>
      <c r="G97" s="13">
        <v>0</v>
      </c>
      <c r="H97" s="13">
        <v>0</v>
      </c>
      <c r="I97" s="13">
        <v>0</v>
      </c>
    </row>
    <row r="98" spans="1:9" ht="17.100000000000001" customHeight="1" x14ac:dyDescent="0.3">
      <c r="A98" s="64"/>
      <c r="B98" s="62"/>
      <c r="C98" s="56"/>
      <c r="D98" s="9">
        <v>2021</v>
      </c>
      <c r="E98" s="10">
        <f t="shared" si="24"/>
        <v>25252530</v>
      </c>
      <c r="F98" s="10">
        <v>25000000</v>
      </c>
      <c r="G98" s="10">
        <v>0</v>
      </c>
      <c r="H98" s="10">
        <v>0</v>
      </c>
      <c r="I98" s="10">
        <v>252530</v>
      </c>
    </row>
    <row r="99" spans="1:9" ht="17.100000000000001" customHeight="1" x14ac:dyDescent="0.3">
      <c r="A99" s="64"/>
      <c r="B99" s="62"/>
      <c r="C99" s="56"/>
      <c r="D99" s="9">
        <v>2022</v>
      </c>
      <c r="E99" s="10">
        <f t="shared" si="24"/>
        <v>0</v>
      </c>
      <c r="F99" s="13">
        <v>0</v>
      </c>
      <c r="G99" s="13">
        <v>0</v>
      </c>
      <c r="H99" s="13">
        <v>0</v>
      </c>
      <c r="I99" s="13">
        <v>0</v>
      </c>
    </row>
    <row r="100" spans="1:9" ht="17.100000000000001" customHeight="1" x14ac:dyDescent="0.3">
      <c r="A100" s="64"/>
      <c r="B100" s="62"/>
      <c r="C100" s="56"/>
      <c r="D100" s="9">
        <v>2023</v>
      </c>
      <c r="E100" s="10">
        <f t="shared" si="24"/>
        <v>0</v>
      </c>
      <c r="F100" s="13">
        <v>0</v>
      </c>
      <c r="G100" s="13">
        <v>0</v>
      </c>
      <c r="H100" s="13">
        <v>0</v>
      </c>
      <c r="I100" s="10">
        <v>0</v>
      </c>
    </row>
    <row r="101" spans="1:9" ht="17.100000000000001" customHeight="1" x14ac:dyDescent="0.3">
      <c r="A101" s="64"/>
      <c r="B101" s="62"/>
      <c r="C101" s="56"/>
      <c r="D101" s="9">
        <v>2024</v>
      </c>
      <c r="E101" s="10">
        <f>F101+G101+H101+I101</f>
        <v>0</v>
      </c>
      <c r="F101" s="13">
        <v>0</v>
      </c>
      <c r="G101" s="13">
        <v>0</v>
      </c>
      <c r="H101" s="13">
        <v>0</v>
      </c>
      <c r="I101" s="13">
        <v>0</v>
      </c>
    </row>
    <row r="102" spans="1:9" ht="17.100000000000001" customHeight="1" x14ac:dyDescent="0.3">
      <c r="A102" s="64"/>
      <c r="B102" s="62"/>
      <c r="C102" s="56"/>
      <c r="D102" s="9">
        <v>2025</v>
      </c>
      <c r="E102" s="10">
        <f>F102+G102+H102+I102</f>
        <v>0</v>
      </c>
      <c r="F102" s="13">
        <v>0</v>
      </c>
      <c r="G102" s="13">
        <v>0</v>
      </c>
      <c r="H102" s="13">
        <v>0</v>
      </c>
      <c r="I102" s="13">
        <v>0</v>
      </c>
    </row>
    <row r="103" spans="1:9" ht="17.100000000000001" customHeight="1" x14ac:dyDescent="0.3">
      <c r="A103" s="64"/>
      <c r="B103" s="62"/>
      <c r="C103" s="48"/>
      <c r="D103" s="9">
        <v>2026</v>
      </c>
      <c r="E103" s="10">
        <f>F103+G103+H103+I103</f>
        <v>0</v>
      </c>
      <c r="F103" s="13">
        <v>0</v>
      </c>
      <c r="G103" s="13">
        <v>0</v>
      </c>
      <c r="H103" s="13">
        <v>0</v>
      </c>
      <c r="I103" s="13">
        <v>0</v>
      </c>
    </row>
    <row r="104" spans="1:9" ht="17.100000000000001" customHeight="1" x14ac:dyDescent="0.3">
      <c r="A104" s="64"/>
      <c r="B104" s="62"/>
      <c r="C104" s="57" t="s">
        <v>29</v>
      </c>
      <c r="D104" s="12" t="s">
        <v>5</v>
      </c>
      <c r="E104" s="10">
        <f t="shared" ref="E104:E110" si="25">F104+G104+H104+I104</f>
        <v>2203575561.8499999</v>
      </c>
      <c r="F104" s="10">
        <f>F105+F106+F107+F108+F109+F110+F112</f>
        <v>466586200</v>
      </c>
      <c r="G104" s="10">
        <f t="shared" ref="G104:I104" si="26">G105+G106+G107+G108+G109+G110+G112</f>
        <v>1449130000</v>
      </c>
      <c r="H104" s="10">
        <f t="shared" si="26"/>
        <v>0</v>
      </c>
      <c r="I104" s="10">
        <f t="shared" si="26"/>
        <v>287859361.84999996</v>
      </c>
    </row>
    <row r="105" spans="1:9" ht="17.100000000000001" customHeight="1" x14ac:dyDescent="0.3">
      <c r="A105" s="64"/>
      <c r="B105" s="62"/>
      <c r="C105" s="58"/>
      <c r="D105" s="9">
        <v>2019</v>
      </c>
      <c r="E105" s="10">
        <f t="shared" si="25"/>
        <v>65424000</v>
      </c>
      <c r="F105" s="10">
        <v>56918800</v>
      </c>
      <c r="G105" s="10">
        <v>0</v>
      </c>
      <c r="H105" s="10">
        <v>0</v>
      </c>
      <c r="I105" s="10">
        <v>8505200</v>
      </c>
    </row>
    <row r="106" spans="1:9" ht="17.100000000000001" customHeight="1" x14ac:dyDescent="0.3">
      <c r="A106" s="64"/>
      <c r="B106" s="62"/>
      <c r="C106" s="58"/>
      <c r="D106" s="9">
        <v>2020</v>
      </c>
      <c r="E106" s="10">
        <f t="shared" si="25"/>
        <v>237571781.5</v>
      </c>
      <c r="F106" s="10">
        <v>206687400</v>
      </c>
      <c r="G106" s="10">
        <v>0</v>
      </c>
      <c r="H106" s="10">
        <v>0</v>
      </c>
      <c r="I106" s="10">
        <v>30884381.5</v>
      </c>
    </row>
    <row r="107" spans="1:9" ht="17.100000000000001" customHeight="1" x14ac:dyDescent="0.3">
      <c r="A107" s="64"/>
      <c r="B107" s="62"/>
      <c r="C107" s="58"/>
      <c r="D107" s="9">
        <v>2021</v>
      </c>
      <c r="E107" s="10">
        <f t="shared" si="25"/>
        <v>233225713.07999998</v>
      </c>
      <c r="F107" s="10">
        <v>202980000</v>
      </c>
      <c r="G107" s="10">
        <v>0</v>
      </c>
      <c r="H107" s="10">
        <v>0</v>
      </c>
      <c r="I107" s="10">
        <v>30245713.079999998</v>
      </c>
    </row>
    <row r="108" spans="1:9" ht="17.100000000000001" customHeight="1" x14ac:dyDescent="0.3">
      <c r="A108" s="64"/>
      <c r="B108" s="62"/>
      <c r="C108" s="58"/>
      <c r="D108" s="9">
        <v>2022</v>
      </c>
      <c r="E108" s="10">
        <f>F108+G108+H108+I108</f>
        <v>335163259</v>
      </c>
      <c r="F108" s="10">
        <v>0</v>
      </c>
      <c r="G108" s="10">
        <v>301646900</v>
      </c>
      <c r="H108" s="10">
        <v>0</v>
      </c>
      <c r="I108" s="10">
        <v>33516359</v>
      </c>
    </row>
    <row r="109" spans="1:9" ht="17.100000000000001" customHeight="1" x14ac:dyDescent="0.3">
      <c r="A109" s="64"/>
      <c r="B109" s="62"/>
      <c r="C109" s="58"/>
      <c r="D109" s="9">
        <v>2023</v>
      </c>
      <c r="E109" s="10">
        <f t="shared" si="25"/>
        <v>462790300</v>
      </c>
      <c r="F109" s="10">
        <v>0</v>
      </c>
      <c r="G109" s="10">
        <v>419109900</v>
      </c>
      <c r="H109" s="10">
        <v>0</v>
      </c>
      <c r="I109" s="10">
        <v>43680400</v>
      </c>
    </row>
    <row r="110" spans="1:9" ht="17.100000000000001" customHeight="1" x14ac:dyDescent="0.3">
      <c r="A110" s="64"/>
      <c r="B110" s="62"/>
      <c r="C110" s="58"/>
      <c r="D110" s="9">
        <v>2024</v>
      </c>
      <c r="E110" s="10">
        <f t="shared" si="25"/>
        <v>541613195.90999997</v>
      </c>
      <c r="F110" s="10">
        <v>0</v>
      </c>
      <c r="G110" s="10">
        <v>478373200</v>
      </c>
      <c r="H110" s="10">
        <v>0</v>
      </c>
      <c r="I110" s="10">
        <v>63239995.909999996</v>
      </c>
    </row>
    <row r="111" spans="1:9" ht="17.100000000000001" customHeight="1" x14ac:dyDescent="0.3">
      <c r="A111" s="64"/>
      <c r="B111" s="62"/>
      <c r="C111" s="58"/>
      <c r="D111" s="9">
        <v>2025</v>
      </c>
      <c r="E111" s="10">
        <f>F111+G111+H111+I111</f>
        <v>330614046.43000001</v>
      </c>
      <c r="F111" s="10">
        <v>0</v>
      </c>
      <c r="G111" s="10">
        <v>250000000</v>
      </c>
      <c r="H111" s="10">
        <v>0</v>
      </c>
      <c r="I111" s="10">
        <f>50614046.43+30000000</f>
        <v>80614046.430000007</v>
      </c>
    </row>
    <row r="112" spans="1:9" ht="17.100000000000001" customHeight="1" x14ac:dyDescent="0.3">
      <c r="A112" s="64"/>
      <c r="B112" s="62"/>
      <c r="C112" s="59"/>
      <c r="D112" s="9">
        <v>2026</v>
      </c>
      <c r="E112" s="10">
        <f>F112+G112+H112+I112</f>
        <v>327787312.36000001</v>
      </c>
      <c r="F112" s="10">
        <v>0</v>
      </c>
      <c r="G112" s="10">
        <v>250000000</v>
      </c>
      <c r="H112" s="10">
        <v>0</v>
      </c>
      <c r="I112" s="10">
        <f>47787312.36+30000000</f>
        <v>77787312.359999999</v>
      </c>
    </row>
    <row r="113" spans="1:9" ht="17.100000000000001" customHeight="1" x14ac:dyDescent="0.3">
      <c r="A113" s="64"/>
      <c r="B113" s="62"/>
      <c r="C113" s="57" t="s">
        <v>30</v>
      </c>
      <c r="D113" s="12" t="s">
        <v>5</v>
      </c>
      <c r="E113" s="10">
        <f t="shared" ref="E113:E119" si="27">F113+G113+H113+I113</f>
        <v>106263251</v>
      </c>
      <c r="F113" s="10">
        <f>F114+F115+F116+F117+F118+F119+F121</f>
        <v>0</v>
      </c>
      <c r="G113" s="10">
        <f t="shared" ref="G113:I113" si="28">G114+G115+G116+G117+G118+G119+G121</f>
        <v>92449000</v>
      </c>
      <c r="H113" s="10">
        <f t="shared" si="28"/>
        <v>0</v>
      </c>
      <c r="I113" s="10">
        <f t="shared" si="28"/>
        <v>13814251</v>
      </c>
    </row>
    <row r="114" spans="1:9" ht="21" customHeight="1" x14ac:dyDescent="0.3">
      <c r="A114" s="64"/>
      <c r="B114" s="62"/>
      <c r="C114" s="58"/>
      <c r="D114" s="9">
        <v>2019</v>
      </c>
      <c r="E114" s="10">
        <f t="shared" si="27"/>
        <v>106263251</v>
      </c>
      <c r="F114" s="10">
        <v>0</v>
      </c>
      <c r="G114" s="10">
        <v>92449000</v>
      </c>
      <c r="H114" s="10">
        <v>0</v>
      </c>
      <c r="I114" s="10">
        <v>13814251</v>
      </c>
    </row>
    <row r="115" spans="1:9" ht="19.5" customHeight="1" x14ac:dyDescent="0.3">
      <c r="A115" s="64"/>
      <c r="B115" s="62"/>
      <c r="C115" s="58"/>
      <c r="D115" s="9">
        <v>2020</v>
      </c>
      <c r="E115" s="10">
        <f t="shared" si="27"/>
        <v>0</v>
      </c>
      <c r="F115" s="10">
        <v>0</v>
      </c>
      <c r="G115" s="10">
        <v>0</v>
      </c>
      <c r="H115" s="10">
        <v>0</v>
      </c>
      <c r="I115" s="10">
        <v>0</v>
      </c>
    </row>
    <row r="116" spans="1:9" ht="20.25" customHeight="1" x14ac:dyDescent="0.3">
      <c r="A116" s="64"/>
      <c r="B116" s="62"/>
      <c r="C116" s="58"/>
      <c r="D116" s="9">
        <v>2021</v>
      </c>
      <c r="E116" s="10">
        <f t="shared" si="27"/>
        <v>0</v>
      </c>
      <c r="F116" s="10">
        <v>0</v>
      </c>
      <c r="G116" s="10">
        <v>0</v>
      </c>
      <c r="H116" s="10">
        <v>0</v>
      </c>
      <c r="I116" s="10">
        <v>0</v>
      </c>
    </row>
    <row r="117" spans="1:9" ht="22.5" customHeight="1" x14ac:dyDescent="0.3">
      <c r="A117" s="64"/>
      <c r="B117" s="62"/>
      <c r="C117" s="58"/>
      <c r="D117" s="9">
        <v>2022</v>
      </c>
      <c r="E117" s="10">
        <f t="shared" si="27"/>
        <v>0</v>
      </c>
      <c r="F117" s="10">
        <v>0</v>
      </c>
      <c r="G117" s="10">
        <v>0</v>
      </c>
      <c r="H117" s="10">
        <v>0</v>
      </c>
      <c r="I117" s="10">
        <v>0</v>
      </c>
    </row>
    <row r="118" spans="1:9" ht="19.5" customHeight="1" x14ac:dyDescent="0.3">
      <c r="A118" s="64"/>
      <c r="B118" s="62"/>
      <c r="C118" s="58"/>
      <c r="D118" s="9">
        <v>2023</v>
      </c>
      <c r="E118" s="10">
        <f t="shared" si="27"/>
        <v>0</v>
      </c>
      <c r="F118" s="10">
        <v>0</v>
      </c>
      <c r="G118" s="10">
        <v>0</v>
      </c>
      <c r="H118" s="10">
        <v>0</v>
      </c>
      <c r="I118" s="10">
        <v>0</v>
      </c>
    </row>
    <row r="119" spans="1:9" ht="17.100000000000001" customHeight="1" x14ac:dyDescent="0.3">
      <c r="A119" s="64"/>
      <c r="B119" s="62"/>
      <c r="C119" s="58"/>
      <c r="D119" s="9">
        <v>2024</v>
      </c>
      <c r="E119" s="10">
        <f t="shared" si="27"/>
        <v>0</v>
      </c>
      <c r="F119" s="10">
        <v>0</v>
      </c>
      <c r="G119" s="10">
        <v>0</v>
      </c>
      <c r="H119" s="10">
        <v>0</v>
      </c>
      <c r="I119" s="10">
        <v>0</v>
      </c>
    </row>
    <row r="120" spans="1:9" ht="17.100000000000001" customHeight="1" x14ac:dyDescent="0.3">
      <c r="A120" s="64"/>
      <c r="B120" s="62"/>
      <c r="C120" s="58"/>
      <c r="D120" s="9">
        <v>2025</v>
      </c>
      <c r="E120" s="10">
        <f>F120+G120+H120+I120</f>
        <v>0</v>
      </c>
      <c r="F120" s="10">
        <v>0</v>
      </c>
      <c r="G120" s="10">
        <v>0</v>
      </c>
      <c r="H120" s="10">
        <v>0</v>
      </c>
      <c r="I120" s="10">
        <v>0</v>
      </c>
    </row>
    <row r="121" spans="1:9" ht="17.100000000000001" customHeight="1" x14ac:dyDescent="0.3">
      <c r="A121" s="64"/>
      <c r="B121" s="62"/>
      <c r="C121" s="59"/>
      <c r="D121" s="9">
        <v>2026</v>
      </c>
      <c r="E121" s="10">
        <f>F121+G121+H121+I121</f>
        <v>0</v>
      </c>
      <c r="F121" s="10">
        <v>0</v>
      </c>
      <c r="G121" s="10">
        <v>0</v>
      </c>
      <c r="H121" s="10">
        <v>0</v>
      </c>
      <c r="I121" s="10">
        <v>0</v>
      </c>
    </row>
    <row r="122" spans="1:9" ht="17.100000000000001" customHeight="1" x14ac:dyDescent="0.3">
      <c r="A122" s="64"/>
      <c r="B122" s="62"/>
      <c r="C122" s="57" t="s">
        <v>31</v>
      </c>
      <c r="D122" s="9" t="s">
        <v>5</v>
      </c>
      <c r="E122" s="10">
        <f>F122+G122+H122+I122</f>
        <v>148762578.94999999</v>
      </c>
      <c r="F122" s="10">
        <f>F123+F124+F125+F126+F127+F128+F130</f>
        <v>141324450</v>
      </c>
      <c r="G122" s="10">
        <f t="shared" ref="G122:I122" si="29">G123+G124+G125+G126+G127+G128+G130</f>
        <v>0</v>
      </c>
      <c r="H122" s="10">
        <f t="shared" si="29"/>
        <v>0</v>
      </c>
      <c r="I122" s="10">
        <f t="shared" si="29"/>
        <v>7438128.9500000002</v>
      </c>
    </row>
    <row r="123" spans="1:9" ht="17.100000000000001" customHeight="1" x14ac:dyDescent="0.3">
      <c r="A123" s="64"/>
      <c r="B123" s="62"/>
      <c r="C123" s="60"/>
      <c r="D123" s="9">
        <v>2019</v>
      </c>
      <c r="E123" s="10">
        <f t="shared" ref="E123:E128" si="30">F123+G123+H123+I123</f>
        <v>0</v>
      </c>
      <c r="F123" s="10">
        <v>0</v>
      </c>
      <c r="G123" s="10">
        <v>0</v>
      </c>
      <c r="H123" s="10">
        <v>0</v>
      </c>
      <c r="I123" s="10">
        <v>0</v>
      </c>
    </row>
    <row r="124" spans="1:9" ht="17.100000000000001" customHeight="1" x14ac:dyDescent="0.3">
      <c r="A124" s="64"/>
      <c r="B124" s="62"/>
      <c r="C124" s="60"/>
      <c r="D124" s="9">
        <v>2020</v>
      </c>
      <c r="E124" s="10">
        <f t="shared" si="30"/>
        <v>0</v>
      </c>
      <c r="F124" s="10">
        <v>0</v>
      </c>
      <c r="G124" s="10">
        <v>0</v>
      </c>
      <c r="H124" s="10">
        <v>0</v>
      </c>
      <c r="I124" s="10">
        <v>0</v>
      </c>
    </row>
    <row r="125" spans="1:9" ht="17.100000000000001" customHeight="1" x14ac:dyDescent="0.3">
      <c r="A125" s="64"/>
      <c r="B125" s="62"/>
      <c r="C125" s="60"/>
      <c r="D125" s="9">
        <v>2021</v>
      </c>
      <c r="E125" s="10">
        <f t="shared" si="30"/>
        <v>148762578.94999999</v>
      </c>
      <c r="F125" s="10">
        <v>141324450</v>
      </c>
      <c r="G125" s="10">
        <v>0</v>
      </c>
      <c r="H125" s="10">
        <v>0</v>
      </c>
      <c r="I125" s="10">
        <v>7438128.9500000002</v>
      </c>
    </row>
    <row r="126" spans="1:9" ht="17.100000000000001" customHeight="1" x14ac:dyDescent="0.3">
      <c r="A126" s="64"/>
      <c r="B126" s="62"/>
      <c r="C126" s="60"/>
      <c r="D126" s="9">
        <v>2022</v>
      </c>
      <c r="E126" s="10">
        <f t="shared" si="30"/>
        <v>0</v>
      </c>
      <c r="F126" s="10">
        <v>0</v>
      </c>
      <c r="G126" s="10">
        <v>0</v>
      </c>
      <c r="H126" s="10">
        <v>0</v>
      </c>
      <c r="I126" s="10">
        <v>0</v>
      </c>
    </row>
    <row r="127" spans="1:9" ht="17.100000000000001" customHeight="1" x14ac:dyDescent="0.3">
      <c r="A127" s="64"/>
      <c r="B127" s="62"/>
      <c r="C127" s="60"/>
      <c r="D127" s="9">
        <v>2023</v>
      </c>
      <c r="E127" s="10">
        <f t="shared" si="30"/>
        <v>0</v>
      </c>
      <c r="F127" s="10">
        <v>0</v>
      </c>
      <c r="G127" s="10">
        <v>0</v>
      </c>
      <c r="H127" s="10">
        <v>0</v>
      </c>
      <c r="I127" s="10">
        <v>0</v>
      </c>
    </row>
    <row r="128" spans="1:9" ht="17.100000000000001" customHeight="1" x14ac:dyDescent="0.3">
      <c r="A128" s="64"/>
      <c r="B128" s="62"/>
      <c r="C128" s="60"/>
      <c r="D128" s="9">
        <v>2024</v>
      </c>
      <c r="E128" s="10">
        <f t="shared" si="30"/>
        <v>0</v>
      </c>
      <c r="F128" s="10">
        <v>0</v>
      </c>
      <c r="G128" s="10">
        <v>0</v>
      </c>
      <c r="H128" s="10">
        <v>0</v>
      </c>
      <c r="I128" s="10">
        <v>0</v>
      </c>
    </row>
    <row r="129" spans="1:9" ht="17.100000000000001" customHeight="1" x14ac:dyDescent="0.3">
      <c r="A129" s="64"/>
      <c r="B129" s="62"/>
      <c r="C129" s="60"/>
      <c r="D129" s="9">
        <v>2025</v>
      </c>
      <c r="E129" s="10">
        <f>F129+G129+H129+I129</f>
        <v>0</v>
      </c>
      <c r="F129" s="10">
        <v>0</v>
      </c>
      <c r="G129" s="10">
        <v>0</v>
      </c>
      <c r="H129" s="10">
        <v>0</v>
      </c>
      <c r="I129" s="10">
        <v>0</v>
      </c>
    </row>
    <row r="130" spans="1:9" ht="17.100000000000001" customHeight="1" x14ac:dyDescent="0.3">
      <c r="A130" s="65"/>
      <c r="B130" s="63"/>
      <c r="C130" s="59"/>
      <c r="D130" s="9">
        <v>2026</v>
      </c>
      <c r="E130" s="10">
        <f>F130+G130+H130+I130</f>
        <v>0</v>
      </c>
      <c r="F130" s="10">
        <v>0</v>
      </c>
      <c r="G130" s="10">
        <v>0</v>
      </c>
      <c r="H130" s="10">
        <v>0</v>
      </c>
      <c r="I130" s="10">
        <v>0</v>
      </c>
    </row>
    <row r="131" spans="1:9" ht="17.100000000000001" customHeight="1" x14ac:dyDescent="0.3">
      <c r="A131" s="32" t="s">
        <v>32</v>
      </c>
      <c r="B131" s="41"/>
      <c r="C131" s="42"/>
      <c r="D131" s="12" t="s">
        <v>5</v>
      </c>
      <c r="E131" s="10">
        <f>F131+G131+H131+I131</f>
        <v>2156066609.4400001</v>
      </c>
      <c r="F131" s="10">
        <f>F132+F133+F134+F135+F136+F137+F139</f>
        <v>632910650</v>
      </c>
      <c r="G131" s="10">
        <f t="shared" ref="G131:H131" si="31">G132+G133+G134+G135+G136+G137+G139</f>
        <v>1291579000</v>
      </c>
      <c r="H131" s="10">
        <f t="shared" si="31"/>
        <v>0</v>
      </c>
      <c r="I131" s="10">
        <f>I132+I133+I134+I135+I136+I137+I139</f>
        <v>231576959.44</v>
      </c>
    </row>
    <row r="132" spans="1:9" ht="17.100000000000001" customHeight="1" x14ac:dyDescent="0.3">
      <c r="A132" s="43"/>
      <c r="B132" s="44"/>
      <c r="C132" s="45"/>
      <c r="D132" s="9">
        <v>2019</v>
      </c>
      <c r="E132" s="10">
        <f t="shared" ref="E132:E137" si="32">F132+G132+H132+I132</f>
        <v>171687251</v>
      </c>
      <c r="F132" s="10">
        <f>F105+F114</f>
        <v>56918800</v>
      </c>
      <c r="G132" s="10">
        <f t="shared" ref="G132" si="33">G105+G114</f>
        <v>92449000</v>
      </c>
      <c r="H132" s="10">
        <v>0</v>
      </c>
      <c r="I132" s="10">
        <f>I105+I114</f>
        <v>22319451</v>
      </c>
    </row>
    <row r="133" spans="1:9" ht="17.100000000000001" customHeight="1" x14ac:dyDescent="0.3">
      <c r="A133" s="43"/>
      <c r="B133" s="44"/>
      <c r="C133" s="45"/>
      <c r="D133" s="9">
        <v>2020</v>
      </c>
      <c r="E133" s="10">
        <f t="shared" si="32"/>
        <v>237571781.5</v>
      </c>
      <c r="F133" s="10">
        <f>F106+F115</f>
        <v>206687400</v>
      </c>
      <c r="G133" s="10">
        <f t="shared" ref="G133:I133" si="34">G106+G115</f>
        <v>0</v>
      </c>
      <c r="H133" s="10">
        <v>0</v>
      </c>
      <c r="I133" s="10">
        <f t="shared" si="34"/>
        <v>30884381.5</v>
      </c>
    </row>
    <row r="134" spans="1:9" ht="17.100000000000001" customHeight="1" x14ac:dyDescent="0.3">
      <c r="A134" s="43"/>
      <c r="B134" s="44"/>
      <c r="C134" s="45"/>
      <c r="D134" s="9">
        <v>2021</v>
      </c>
      <c r="E134" s="10">
        <f t="shared" si="32"/>
        <v>407240822.02999997</v>
      </c>
      <c r="F134" s="10">
        <f>F98+F107+F116+F125</f>
        <v>369304450</v>
      </c>
      <c r="G134" s="10">
        <f t="shared" ref="G134:I134" si="35">G98+G107+G116+G125</f>
        <v>0</v>
      </c>
      <c r="H134" s="10">
        <f>H98+H107+H116+H125</f>
        <v>0</v>
      </c>
      <c r="I134" s="10">
        <f t="shared" si="35"/>
        <v>37936372.030000001</v>
      </c>
    </row>
    <row r="135" spans="1:9" ht="17.100000000000001" customHeight="1" x14ac:dyDescent="0.3">
      <c r="A135" s="43"/>
      <c r="B135" s="44"/>
      <c r="C135" s="45"/>
      <c r="D135" s="9">
        <v>2022</v>
      </c>
      <c r="E135" s="10">
        <f t="shared" si="32"/>
        <v>335163259</v>
      </c>
      <c r="F135" s="10">
        <f>F108+F117</f>
        <v>0</v>
      </c>
      <c r="G135" s="10">
        <f t="shared" ref="G135" si="36">G108+G117</f>
        <v>301646900</v>
      </c>
      <c r="H135" s="10">
        <v>0</v>
      </c>
      <c r="I135" s="10">
        <f>I108+I117</f>
        <v>33516359</v>
      </c>
    </row>
    <row r="136" spans="1:9" ht="17.100000000000001" customHeight="1" x14ac:dyDescent="0.3">
      <c r="A136" s="43"/>
      <c r="B136" s="44"/>
      <c r="C136" s="45"/>
      <c r="D136" s="9">
        <v>2023</v>
      </c>
      <c r="E136" s="10">
        <f t="shared" si="32"/>
        <v>462790300</v>
      </c>
      <c r="F136" s="10">
        <f t="shared" ref="F136:I136" si="37">F109+F118</f>
        <v>0</v>
      </c>
      <c r="G136" s="10">
        <f t="shared" si="37"/>
        <v>419109900</v>
      </c>
      <c r="H136" s="10">
        <f t="shared" si="37"/>
        <v>0</v>
      </c>
      <c r="I136" s="10">
        <f t="shared" si="37"/>
        <v>43680400</v>
      </c>
    </row>
    <row r="137" spans="1:9" ht="17.100000000000001" customHeight="1" x14ac:dyDescent="0.3">
      <c r="A137" s="43"/>
      <c r="B137" s="44"/>
      <c r="C137" s="45"/>
      <c r="D137" s="9">
        <v>2024</v>
      </c>
      <c r="E137" s="10">
        <f t="shared" si="32"/>
        <v>541613195.90999997</v>
      </c>
      <c r="F137" s="10">
        <f t="shared" ref="F137:I137" si="38">F110+F119</f>
        <v>0</v>
      </c>
      <c r="G137" s="10">
        <f t="shared" si="38"/>
        <v>478373200</v>
      </c>
      <c r="H137" s="10">
        <v>0</v>
      </c>
      <c r="I137" s="10">
        <f t="shared" si="38"/>
        <v>63239995.909999996</v>
      </c>
    </row>
    <row r="138" spans="1:9" ht="17.100000000000001" customHeight="1" x14ac:dyDescent="0.3">
      <c r="A138" s="43"/>
      <c r="B138" s="44"/>
      <c r="C138" s="45"/>
      <c r="D138" s="9">
        <v>2025</v>
      </c>
      <c r="E138" s="10">
        <f>F138+G138+H138+I138</f>
        <v>0</v>
      </c>
      <c r="F138" s="10">
        <v>0</v>
      </c>
      <c r="G138" s="10">
        <v>0</v>
      </c>
      <c r="H138" s="10">
        <v>0</v>
      </c>
      <c r="I138" s="10">
        <v>0</v>
      </c>
    </row>
    <row r="139" spans="1:9" ht="17.100000000000001" customHeight="1" x14ac:dyDescent="0.3">
      <c r="A139" s="46"/>
      <c r="B139" s="47"/>
      <c r="C139" s="48"/>
      <c r="D139" s="9">
        <v>2026</v>
      </c>
      <c r="E139" s="10">
        <f>F139+G139+H139+I139</f>
        <v>0</v>
      </c>
      <c r="F139" s="10">
        <v>0</v>
      </c>
      <c r="G139" s="10">
        <v>0</v>
      </c>
      <c r="H139" s="10">
        <v>0</v>
      </c>
      <c r="I139" s="10">
        <v>0</v>
      </c>
    </row>
    <row r="140" spans="1:9" ht="27" customHeight="1" x14ac:dyDescent="0.3">
      <c r="A140" s="9">
        <v>4</v>
      </c>
      <c r="B140" s="38" t="s">
        <v>70</v>
      </c>
      <c r="C140" s="39"/>
      <c r="D140" s="39"/>
      <c r="E140" s="39"/>
      <c r="F140" s="39"/>
      <c r="G140" s="39"/>
      <c r="H140" s="39"/>
      <c r="I140" s="40"/>
    </row>
    <row r="141" spans="1:9" ht="17.100000000000001" customHeight="1" x14ac:dyDescent="0.3">
      <c r="A141" s="66">
        <v>1</v>
      </c>
      <c r="B141" s="27" t="s">
        <v>71</v>
      </c>
      <c r="C141" s="69" t="s">
        <v>33</v>
      </c>
      <c r="D141" s="12" t="s">
        <v>5</v>
      </c>
      <c r="E141" s="10">
        <f>F141+G141+H141+I141</f>
        <v>504425.07</v>
      </c>
      <c r="F141" s="10">
        <f>F142+F143+F144+F145+F146+F147+F149</f>
        <v>0</v>
      </c>
      <c r="G141" s="10">
        <f t="shared" ref="G141:I141" si="39">G142+G143+G144+G145+G146+G147+G149</f>
        <v>331907.83</v>
      </c>
      <c r="H141" s="10">
        <f t="shared" si="39"/>
        <v>0</v>
      </c>
      <c r="I141" s="10">
        <f t="shared" si="39"/>
        <v>172517.24</v>
      </c>
    </row>
    <row r="142" spans="1:9" ht="17.100000000000001" customHeight="1" x14ac:dyDescent="0.3">
      <c r="A142" s="67"/>
      <c r="B142" s="28"/>
      <c r="C142" s="70"/>
      <c r="D142" s="9">
        <v>2019</v>
      </c>
      <c r="E142" s="10">
        <f>F142+G142+H142+I142</f>
        <v>504425.07</v>
      </c>
      <c r="F142" s="10">
        <v>0</v>
      </c>
      <c r="G142" s="10">
        <v>331907.83</v>
      </c>
      <c r="H142" s="10">
        <v>0</v>
      </c>
      <c r="I142" s="10">
        <v>172517.24</v>
      </c>
    </row>
    <row r="143" spans="1:9" ht="17.100000000000001" customHeight="1" x14ac:dyDescent="0.3">
      <c r="A143" s="67"/>
      <c r="B143" s="28"/>
      <c r="C143" s="70"/>
      <c r="D143" s="9">
        <v>2020</v>
      </c>
      <c r="E143" s="10">
        <f t="shared" ref="E143:E147" si="40">F143+G143+H143+I143</f>
        <v>0</v>
      </c>
      <c r="F143" s="10">
        <v>0</v>
      </c>
      <c r="G143" s="10">
        <v>0</v>
      </c>
      <c r="H143" s="10">
        <v>0</v>
      </c>
      <c r="I143" s="10">
        <v>0</v>
      </c>
    </row>
    <row r="144" spans="1:9" ht="17.100000000000001" customHeight="1" x14ac:dyDescent="0.3">
      <c r="A144" s="67"/>
      <c r="B144" s="28"/>
      <c r="C144" s="70"/>
      <c r="D144" s="9">
        <v>2021</v>
      </c>
      <c r="E144" s="10">
        <f t="shared" si="40"/>
        <v>0</v>
      </c>
      <c r="F144" s="10">
        <v>0</v>
      </c>
      <c r="G144" s="10">
        <v>0</v>
      </c>
      <c r="H144" s="10">
        <v>0</v>
      </c>
      <c r="I144" s="10">
        <v>0</v>
      </c>
    </row>
    <row r="145" spans="1:9" ht="17.100000000000001" customHeight="1" x14ac:dyDescent="0.3">
      <c r="A145" s="67"/>
      <c r="B145" s="28"/>
      <c r="C145" s="70"/>
      <c r="D145" s="9">
        <v>2022</v>
      </c>
      <c r="E145" s="10">
        <f t="shared" si="40"/>
        <v>0</v>
      </c>
      <c r="F145" s="10">
        <v>0</v>
      </c>
      <c r="G145" s="10">
        <v>0</v>
      </c>
      <c r="H145" s="10">
        <v>0</v>
      </c>
      <c r="I145" s="10">
        <v>0</v>
      </c>
    </row>
    <row r="146" spans="1:9" ht="17.100000000000001" customHeight="1" x14ac:dyDescent="0.3">
      <c r="A146" s="67"/>
      <c r="B146" s="28"/>
      <c r="C146" s="70"/>
      <c r="D146" s="9">
        <v>2023</v>
      </c>
      <c r="E146" s="10">
        <f t="shared" si="40"/>
        <v>0</v>
      </c>
      <c r="F146" s="10">
        <v>0</v>
      </c>
      <c r="G146" s="10">
        <v>0</v>
      </c>
      <c r="H146" s="10">
        <v>0</v>
      </c>
      <c r="I146" s="10">
        <v>0</v>
      </c>
    </row>
    <row r="147" spans="1:9" ht="17.100000000000001" customHeight="1" x14ac:dyDescent="0.3">
      <c r="A147" s="67"/>
      <c r="B147" s="28"/>
      <c r="C147" s="70"/>
      <c r="D147" s="9">
        <v>2024</v>
      </c>
      <c r="E147" s="10">
        <f t="shared" si="40"/>
        <v>0</v>
      </c>
      <c r="F147" s="10">
        <v>0</v>
      </c>
      <c r="G147" s="10">
        <v>0</v>
      </c>
      <c r="H147" s="10">
        <v>0</v>
      </c>
      <c r="I147" s="10">
        <v>0</v>
      </c>
    </row>
    <row r="148" spans="1:9" ht="17.100000000000001" customHeight="1" x14ac:dyDescent="0.3">
      <c r="A148" s="67"/>
      <c r="B148" s="23"/>
      <c r="C148" s="70"/>
      <c r="D148" s="9">
        <v>2025</v>
      </c>
      <c r="E148" s="10">
        <f>F148+G148+H148+I148</f>
        <v>0</v>
      </c>
      <c r="F148" s="10">
        <v>0</v>
      </c>
      <c r="G148" s="10">
        <v>0</v>
      </c>
      <c r="H148" s="10">
        <v>0</v>
      </c>
      <c r="I148" s="10">
        <v>0</v>
      </c>
    </row>
    <row r="149" spans="1:9" ht="17.100000000000001" customHeight="1" x14ac:dyDescent="0.3">
      <c r="A149" s="67"/>
      <c r="B149" s="23"/>
      <c r="C149" s="71"/>
      <c r="D149" s="9">
        <v>2026</v>
      </c>
      <c r="E149" s="10">
        <f>F149+G149+H149+I149</f>
        <v>0</v>
      </c>
      <c r="F149" s="10">
        <v>0</v>
      </c>
      <c r="G149" s="10">
        <v>0</v>
      </c>
      <c r="H149" s="10">
        <v>0</v>
      </c>
      <c r="I149" s="10">
        <v>0</v>
      </c>
    </row>
    <row r="150" spans="1:9" ht="17.100000000000001" customHeight="1" x14ac:dyDescent="0.3">
      <c r="A150" s="67"/>
      <c r="B150" s="23"/>
      <c r="C150" s="69" t="s">
        <v>34</v>
      </c>
      <c r="D150" s="9" t="s">
        <v>5</v>
      </c>
      <c r="E150" s="10">
        <f>F150+G150+H150+I150</f>
        <v>3584247.22</v>
      </c>
      <c r="F150" s="10">
        <f>F151+F152+F153+F154+F155+F156+F158</f>
        <v>0</v>
      </c>
      <c r="G150" s="10">
        <f t="shared" ref="G150:I150" si="41">G151+G152+G153+G154+G155+G156+G158</f>
        <v>3225822.24</v>
      </c>
      <c r="H150" s="10">
        <f t="shared" si="41"/>
        <v>0</v>
      </c>
      <c r="I150" s="10">
        <f t="shared" si="41"/>
        <v>358424.98</v>
      </c>
    </row>
    <row r="151" spans="1:9" ht="17.100000000000001" customHeight="1" x14ac:dyDescent="0.3">
      <c r="A151" s="67"/>
      <c r="B151" s="23"/>
      <c r="C151" s="120"/>
      <c r="D151" s="9">
        <v>2019</v>
      </c>
      <c r="E151" s="10">
        <f>F151+G151+H151+I151</f>
        <v>0</v>
      </c>
      <c r="F151" s="10">
        <v>0</v>
      </c>
      <c r="G151" s="10">
        <v>0</v>
      </c>
      <c r="H151" s="10">
        <v>0</v>
      </c>
      <c r="I151" s="10">
        <v>0</v>
      </c>
    </row>
    <row r="152" spans="1:9" ht="17.100000000000001" customHeight="1" x14ac:dyDescent="0.3">
      <c r="A152" s="67"/>
      <c r="B152" s="23"/>
      <c r="C152" s="120"/>
      <c r="D152" s="9">
        <v>2020</v>
      </c>
      <c r="E152" s="10">
        <f t="shared" ref="E152:E164" si="42">F152+G152+H152+I152</f>
        <v>0</v>
      </c>
      <c r="F152" s="10">
        <v>0</v>
      </c>
      <c r="G152" s="10">
        <v>0</v>
      </c>
      <c r="H152" s="10">
        <v>0</v>
      </c>
      <c r="I152" s="10">
        <v>0</v>
      </c>
    </row>
    <row r="153" spans="1:9" ht="17.100000000000001" customHeight="1" x14ac:dyDescent="0.3">
      <c r="A153" s="67"/>
      <c r="B153" s="23"/>
      <c r="C153" s="120"/>
      <c r="D153" s="9">
        <v>2021</v>
      </c>
      <c r="E153" s="10">
        <f t="shared" si="42"/>
        <v>2242890.0099999998</v>
      </c>
      <c r="F153" s="10">
        <v>0</v>
      </c>
      <c r="G153" s="10">
        <v>2018601</v>
      </c>
      <c r="H153" s="10">
        <v>0</v>
      </c>
      <c r="I153" s="10">
        <v>224289.01</v>
      </c>
    </row>
    <row r="154" spans="1:9" ht="17.100000000000001" customHeight="1" x14ac:dyDescent="0.3">
      <c r="A154" s="67"/>
      <c r="B154" s="23"/>
      <c r="C154" s="120"/>
      <c r="D154" s="9">
        <v>2022</v>
      </c>
      <c r="E154" s="10">
        <f t="shared" si="42"/>
        <v>1341357.21</v>
      </c>
      <c r="F154" s="10">
        <v>0</v>
      </c>
      <c r="G154" s="10">
        <v>1207221.24</v>
      </c>
      <c r="H154" s="10">
        <v>0</v>
      </c>
      <c r="I154" s="10">
        <v>134135.97</v>
      </c>
    </row>
    <row r="155" spans="1:9" ht="17.100000000000001" customHeight="1" x14ac:dyDescent="0.3">
      <c r="A155" s="67"/>
      <c r="B155" s="23"/>
      <c r="C155" s="120"/>
      <c r="D155" s="9">
        <v>2023</v>
      </c>
      <c r="E155" s="10">
        <f t="shared" si="42"/>
        <v>0</v>
      </c>
      <c r="F155" s="10">
        <v>0</v>
      </c>
      <c r="G155" s="10">
        <v>0</v>
      </c>
      <c r="H155" s="10">
        <v>0</v>
      </c>
      <c r="I155" s="10">
        <v>0</v>
      </c>
    </row>
    <row r="156" spans="1:9" ht="17.100000000000001" customHeight="1" x14ac:dyDescent="0.3">
      <c r="A156" s="67"/>
      <c r="B156" s="23"/>
      <c r="C156" s="120"/>
      <c r="D156" s="9">
        <v>2024</v>
      </c>
      <c r="E156" s="10">
        <f>F156+G156+H156+I156</f>
        <v>0</v>
      </c>
      <c r="F156" s="10">
        <v>0</v>
      </c>
      <c r="G156" s="10">
        <v>0</v>
      </c>
      <c r="H156" s="10">
        <v>0</v>
      </c>
      <c r="I156" s="10">
        <v>0</v>
      </c>
    </row>
    <row r="157" spans="1:9" ht="17.100000000000001" customHeight="1" x14ac:dyDescent="0.3">
      <c r="A157" s="67"/>
      <c r="B157" s="23"/>
      <c r="C157" s="120"/>
      <c r="D157" s="9">
        <v>2025</v>
      </c>
      <c r="E157" s="10">
        <f>F157+G157+H157+I157</f>
        <v>0</v>
      </c>
      <c r="F157" s="10">
        <v>0</v>
      </c>
      <c r="G157" s="10">
        <v>0</v>
      </c>
      <c r="H157" s="10">
        <v>0</v>
      </c>
      <c r="I157" s="10">
        <v>0</v>
      </c>
    </row>
    <row r="158" spans="1:9" ht="17.100000000000001" customHeight="1" x14ac:dyDescent="0.3">
      <c r="A158" s="67"/>
      <c r="B158" s="23"/>
      <c r="C158" s="76"/>
      <c r="D158" s="9">
        <v>2026</v>
      </c>
      <c r="E158" s="10">
        <f>F158+G158+H158+I158</f>
        <v>0</v>
      </c>
      <c r="F158" s="10">
        <v>0</v>
      </c>
      <c r="G158" s="10">
        <v>0</v>
      </c>
      <c r="H158" s="10">
        <v>0</v>
      </c>
      <c r="I158" s="10">
        <v>0</v>
      </c>
    </row>
    <row r="159" spans="1:9" ht="17.100000000000001" customHeight="1" x14ac:dyDescent="0.3">
      <c r="A159" s="67"/>
      <c r="B159" s="23"/>
      <c r="C159" s="69" t="s">
        <v>35</v>
      </c>
      <c r="D159" s="9" t="s">
        <v>5</v>
      </c>
      <c r="E159" s="10">
        <f t="shared" si="42"/>
        <v>12394689.879999997</v>
      </c>
      <c r="F159" s="10">
        <f>F160+F161+F162+F163+F164+F165+F167</f>
        <v>0</v>
      </c>
      <c r="G159" s="10">
        <f t="shared" ref="G159:H159" si="43">G160+G161+G162+G163+G164+G165+G167</f>
        <v>11146515.779999997</v>
      </c>
      <c r="H159" s="10">
        <f t="shared" si="43"/>
        <v>0</v>
      </c>
      <c r="I159" s="10">
        <f>I160+I161+I162+I163+I164+I165+I167</f>
        <v>1248174.0999999999</v>
      </c>
    </row>
    <row r="160" spans="1:9" ht="17.100000000000001" customHeight="1" x14ac:dyDescent="0.3">
      <c r="A160" s="67"/>
      <c r="B160" s="23"/>
      <c r="C160" s="70"/>
      <c r="D160" s="9">
        <v>2019</v>
      </c>
      <c r="E160" s="10">
        <f t="shared" si="42"/>
        <v>0</v>
      </c>
      <c r="F160" s="10">
        <v>0</v>
      </c>
      <c r="G160" s="10">
        <v>0</v>
      </c>
      <c r="H160" s="10">
        <v>0</v>
      </c>
      <c r="I160" s="10">
        <v>0</v>
      </c>
    </row>
    <row r="161" spans="1:9" ht="17.100000000000001" customHeight="1" x14ac:dyDescent="0.3">
      <c r="A161" s="67"/>
      <c r="B161" s="23"/>
      <c r="C161" s="70"/>
      <c r="D161" s="9">
        <v>2020</v>
      </c>
      <c r="E161" s="10">
        <f t="shared" si="42"/>
        <v>9855433.9199999999</v>
      </c>
      <c r="F161" s="10">
        <v>0</v>
      </c>
      <c r="G161" s="10">
        <v>8869872.7899999991</v>
      </c>
      <c r="H161" s="10">
        <v>0</v>
      </c>
      <c r="I161" s="10">
        <v>985561.13</v>
      </c>
    </row>
    <row r="162" spans="1:9" ht="17.100000000000001" customHeight="1" x14ac:dyDescent="0.3">
      <c r="A162" s="67"/>
      <c r="B162" s="23"/>
      <c r="C162" s="70"/>
      <c r="D162" s="9">
        <v>2021</v>
      </c>
      <c r="E162" s="10">
        <f t="shared" si="42"/>
        <v>1159479.29</v>
      </c>
      <c r="F162" s="10">
        <v>0</v>
      </c>
      <c r="G162" s="10">
        <v>1043531.36</v>
      </c>
      <c r="H162" s="10">
        <v>0</v>
      </c>
      <c r="I162" s="10">
        <v>115947.93</v>
      </c>
    </row>
    <row r="163" spans="1:9" ht="17.100000000000001" customHeight="1" x14ac:dyDescent="0.3">
      <c r="A163" s="67"/>
      <c r="B163" s="23"/>
      <c r="C163" s="70"/>
      <c r="D163" s="9">
        <v>2022</v>
      </c>
      <c r="E163" s="10">
        <f t="shared" si="42"/>
        <v>511050.57</v>
      </c>
      <c r="F163" s="10">
        <v>0</v>
      </c>
      <c r="G163" s="10">
        <v>459945.42</v>
      </c>
      <c r="H163" s="10">
        <v>0</v>
      </c>
      <c r="I163" s="10">
        <v>51105.15</v>
      </c>
    </row>
    <row r="164" spans="1:9" ht="17.100000000000001" customHeight="1" x14ac:dyDescent="0.3">
      <c r="A164" s="67"/>
      <c r="B164" s="23"/>
      <c r="C164" s="70"/>
      <c r="D164" s="9">
        <v>2023</v>
      </c>
      <c r="E164" s="10">
        <f t="shared" si="42"/>
        <v>868726.1</v>
      </c>
      <c r="F164" s="10">
        <v>0</v>
      </c>
      <c r="G164" s="10">
        <v>773166.21</v>
      </c>
      <c r="H164" s="10">
        <v>0</v>
      </c>
      <c r="I164" s="10">
        <v>95559.89</v>
      </c>
    </row>
    <row r="165" spans="1:9" ht="17.100000000000001" customHeight="1" x14ac:dyDescent="0.3">
      <c r="A165" s="67"/>
      <c r="B165" s="23"/>
      <c r="C165" s="70"/>
      <c r="D165" s="9">
        <v>2024</v>
      </c>
      <c r="E165" s="10">
        <f>F165+G165+H165+I165</f>
        <v>0</v>
      </c>
      <c r="F165" s="10">
        <v>0</v>
      </c>
      <c r="G165" s="10">
        <v>0</v>
      </c>
      <c r="H165" s="10">
        <v>0</v>
      </c>
      <c r="I165" s="10">
        <v>0</v>
      </c>
    </row>
    <row r="166" spans="1:9" ht="17.100000000000001" customHeight="1" x14ac:dyDescent="0.3">
      <c r="A166" s="67"/>
      <c r="B166" s="23"/>
      <c r="C166" s="70"/>
      <c r="D166" s="9">
        <v>2025</v>
      </c>
      <c r="E166" s="10">
        <f>F166+G166+H166+I166</f>
        <v>0</v>
      </c>
      <c r="F166" s="10">
        <v>0</v>
      </c>
      <c r="G166" s="10">
        <v>0</v>
      </c>
      <c r="H166" s="10">
        <v>0</v>
      </c>
      <c r="I166" s="10">
        <v>0</v>
      </c>
    </row>
    <row r="167" spans="1:9" ht="17.100000000000001" customHeight="1" x14ac:dyDescent="0.3">
      <c r="A167" s="67"/>
      <c r="B167" s="23"/>
      <c r="C167" s="71"/>
      <c r="D167" s="9">
        <v>2026</v>
      </c>
      <c r="E167" s="10">
        <f>F167+G167+H167+I167</f>
        <v>0</v>
      </c>
      <c r="F167" s="10">
        <v>0</v>
      </c>
      <c r="G167" s="10">
        <v>0</v>
      </c>
      <c r="H167" s="10">
        <v>0</v>
      </c>
      <c r="I167" s="10">
        <v>0</v>
      </c>
    </row>
    <row r="168" spans="1:9" ht="17.100000000000001" customHeight="1" x14ac:dyDescent="0.3">
      <c r="A168" s="67"/>
      <c r="B168" s="23"/>
      <c r="C168" s="69" t="s">
        <v>36</v>
      </c>
      <c r="D168" s="9" t="s">
        <v>5</v>
      </c>
      <c r="E168" s="10">
        <f>F168+G168+H168+I168</f>
        <v>583800</v>
      </c>
      <c r="F168" s="10">
        <f>F169+F170+F171+F172+F173+F174</f>
        <v>0</v>
      </c>
      <c r="G168" s="10">
        <f t="shared" ref="G168:I168" si="44">G169+G170+G171+G172+G173+G174</f>
        <v>507905.98</v>
      </c>
      <c r="H168" s="10">
        <f t="shared" si="44"/>
        <v>0</v>
      </c>
      <c r="I168" s="10">
        <f t="shared" si="44"/>
        <v>75894.02</v>
      </c>
    </row>
    <row r="169" spans="1:9" ht="17.100000000000001" customHeight="1" x14ac:dyDescent="0.3">
      <c r="A169" s="67"/>
      <c r="B169" s="23"/>
      <c r="C169" s="70"/>
      <c r="D169" s="9">
        <v>2019</v>
      </c>
      <c r="E169" s="10">
        <f t="shared" ref="E169:E176" si="45">F169+G169+H169+I169</f>
        <v>583800</v>
      </c>
      <c r="F169" s="10">
        <v>0</v>
      </c>
      <c r="G169" s="10">
        <v>507905.98</v>
      </c>
      <c r="H169" s="10">
        <v>0</v>
      </c>
      <c r="I169" s="10">
        <v>75894.02</v>
      </c>
    </row>
    <row r="170" spans="1:9" ht="17.100000000000001" customHeight="1" x14ac:dyDescent="0.3">
      <c r="A170" s="67"/>
      <c r="B170" s="23"/>
      <c r="C170" s="70"/>
      <c r="D170" s="9">
        <v>2020</v>
      </c>
      <c r="E170" s="10">
        <f t="shared" si="45"/>
        <v>0</v>
      </c>
      <c r="F170" s="10">
        <v>0</v>
      </c>
      <c r="G170" s="10">
        <v>0</v>
      </c>
      <c r="H170" s="10">
        <v>0</v>
      </c>
      <c r="I170" s="10">
        <v>0</v>
      </c>
    </row>
    <row r="171" spans="1:9" ht="17.100000000000001" customHeight="1" x14ac:dyDescent="0.3">
      <c r="A171" s="67"/>
      <c r="B171" s="23"/>
      <c r="C171" s="70"/>
      <c r="D171" s="9">
        <v>2021</v>
      </c>
      <c r="E171" s="10">
        <f t="shared" si="45"/>
        <v>0</v>
      </c>
      <c r="F171" s="10">
        <v>0</v>
      </c>
      <c r="G171" s="10">
        <v>0</v>
      </c>
      <c r="H171" s="10">
        <v>0</v>
      </c>
      <c r="I171" s="10">
        <v>0</v>
      </c>
    </row>
    <row r="172" spans="1:9" ht="17.100000000000001" customHeight="1" x14ac:dyDescent="0.3">
      <c r="A172" s="67"/>
      <c r="B172" s="23"/>
      <c r="C172" s="70"/>
      <c r="D172" s="9">
        <v>2022</v>
      </c>
      <c r="E172" s="10">
        <f t="shared" si="45"/>
        <v>0</v>
      </c>
      <c r="F172" s="10">
        <v>0</v>
      </c>
      <c r="G172" s="10">
        <v>0</v>
      </c>
      <c r="H172" s="10">
        <v>0</v>
      </c>
      <c r="I172" s="10">
        <v>0</v>
      </c>
    </row>
    <row r="173" spans="1:9" ht="17.100000000000001" customHeight="1" x14ac:dyDescent="0.3">
      <c r="A173" s="67"/>
      <c r="B173" s="23"/>
      <c r="C173" s="70"/>
      <c r="D173" s="9">
        <v>2023</v>
      </c>
      <c r="E173" s="10">
        <f t="shared" si="45"/>
        <v>0</v>
      </c>
      <c r="F173" s="10">
        <v>0</v>
      </c>
      <c r="G173" s="10">
        <v>0</v>
      </c>
      <c r="H173" s="10">
        <v>0</v>
      </c>
      <c r="I173" s="10">
        <v>0</v>
      </c>
    </row>
    <row r="174" spans="1:9" ht="17.100000000000001" customHeight="1" x14ac:dyDescent="0.3">
      <c r="A174" s="67"/>
      <c r="B174" s="23"/>
      <c r="C174" s="70"/>
      <c r="D174" s="9">
        <v>2024</v>
      </c>
      <c r="E174" s="10">
        <f t="shared" si="45"/>
        <v>0</v>
      </c>
      <c r="F174" s="10">
        <v>0</v>
      </c>
      <c r="G174" s="10">
        <v>0</v>
      </c>
      <c r="H174" s="10">
        <v>0</v>
      </c>
      <c r="I174" s="10">
        <v>0</v>
      </c>
    </row>
    <row r="175" spans="1:9" ht="17.100000000000001" customHeight="1" x14ac:dyDescent="0.3">
      <c r="A175" s="67"/>
      <c r="B175" s="23"/>
      <c r="C175" s="70"/>
      <c r="D175" s="9">
        <v>2025</v>
      </c>
      <c r="E175" s="10">
        <f t="shared" ref="E175" si="46">F175+G175+H175+I175</f>
        <v>0</v>
      </c>
      <c r="F175" s="10">
        <v>0</v>
      </c>
      <c r="G175" s="10">
        <v>0</v>
      </c>
      <c r="H175" s="10">
        <v>0</v>
      </c>
      <c r="I175" s="10">
        <v>0</v>
      </c>
    </row>
    <row r="176" spans="1:9" ht="17.100000000000001" customHeight="1" x14ac:dyDescent="0.3">
      <c r="A176" s="67"/>
      <c r="B176" s="23"/>
      <c r="C176" s="71"/>
      <c r="D176" s="9">
        <v>2026</v>
      </c>
      <c r="E176" s="10">
        <f t="shared" si="45"/>
        <v>0</v>
      </c>
      <c r="F176" s="10">
        <v>0</v>
      </c>
      <c r="G176" s="10">
        <v>0</v>
      </c>
      <c r="H176" s="10">
        <v>0</v>
      </c>
      <c r="I176" s="10">
        <v>0</v>
      </c>
    </row>
    <row r="177" spans="1:9" ht="17.100000000000001" customHeight="1" x14ac:dyDescent="0.3">
      <c r="A177" s="67"/>
      <c r="B177" s="23"/>
      <c r="C177" s="69" t="s">
        <v>37</v>
      </c>
      <c r="D177" s="9" t="s">
        <v>5</v>
      </c>
      <c r="E177" s="10">
        <f>F177+G177+H177+I177</f>
        <v>9618835</v>
      </c>
      <c r="F177" s="10">
        <f>F178+F179+F180+F181+F182+F183+F185</f>
        <v>0</v>
      </c>
      <c r="G177" s="10">
        <f t="shared" ref="G177:I177" si="47">G178+G179+G180+G181+G182+G183+G185</f>
        <v>8368386.1200000001</v>
      </c>
      <c r="H177" s="10">
        <f t="shared" si="47"/>
        <v>0</v>
      </c>
      <c r="I177" s="10">
        <f t="shared" si="47"/>
        <v>1250448.8799999999</v>
      </c>
    </row>
    <row r="178" spans="1:9" ht="17.100000000000001" customHeight="1" x14ac:dyDescent="0.3">
      <c r="A178" s="67"/>
      <c r="B178" s="23"/>
      <c r="C178" s="70"/>
      <c r="D178" s="9">
        <v>2019</v>
      </c>
      <c r="E178" s="10">
        <f t="shared" ref="E178:E183" si="48">F178+G178+H178+I178</f>
        <v>9618835</v>
      </c>
      <c r="F178" s="10">
        <v>0</v>
      </c>
      <c r="G178" s="10">
        <v>8368386.1200000001</v>
      </c>
      <c r="H178" s="10">
        <v>0</v>
      </c>
      <c r="I178" s="10">
        <v>1250448.8799999999</v>
      </c>
    </row>
    <row r="179" spans="1:9" ht="17.100000000000001" customHeight="1" x14ac:dyDescent="0.3">
      <c r="A179" s="67"/>
      <c r="B179" s="23"/>
      <c r="C179" s="70"/>
      <c r="D179" s="9">
        <v>2020</v>
      </c>
      <c r="E179" s="10">
        <f t="shared" si="48"/>
        <v>0</v>
      </c>
      <c r="F179" s="10">
        <v>0</v>
      </c>
      <c r="G179" s="10">
        <v>0</v>
      </c>
      <c r="H179" s="10">
        <v>0</v>
      </c>
      <c r="I179" s="10">
        <v>0</v>
      </c>
    </row>
    <row r="180" spans="1:9" ht="17.100000000000001" customHeight="1" x14ac:dyDescent="0.3">
      <c r="A180" s="67"/>
      <c r="B180" s="23"/>
      <c r="C180" s="70"/>
      <c r="D180" s="9">
        <v>2021</v>
      </c>
      <c r="E180" s="10">
        <f t="shared" si="48"/>
        <v>0</v>
      </c>
      <c r="F180" s="10">
        <v>0</v>
      </c>
      <c r="G180" s="10">
        <v>0</v>
      </c>
      <c r="H180" s="10">
        <v>0</v>
      </c>
      <c r="I180" s="10">
        <v>0</v>
      </c>
    </row>
    <row r="181" spans="1:9" ht="17.100000000000001" customHeight="1" x14ac:dyDescent="0.3">
      <c r="A181" s="67"/>
      <c r="B181" s="23"/>
      <c r="C181" s="70"/>
      <c r="D181" s="9">
        <v>2022</v>
      </c>
      <c r="E181" s="10">
        <f t="shared" si="48"/>
        <v>0</v>
      </c>
      <c r="F181" s="10">
        <v>0</v>
      </c>
      <c r="G181" s="10">
        <v>0</v>
      </c>
      <c r="H181" s="10">
        <v>0</v>
      </c>
      <c r="I181" s="10">
        <v>0</v>
      </c>
    </row>
    <row r="182" spans="1:9" ht="17.100000000000001" customHeight="1" x14ac:dyDescent="0.3">
      <c r="A182" s="67"/>
      <c r="B182" s="23"/>
      <c r="C182" s="70"/>
      <c r="D182" s="9">
        <v>2023</v>
      </c>
      <c r="E182" s="10">
        <f t="shared" si="48"/>
        <v>0</v>
      </c>
      <c r="F182" s="10">
        <v>0</v>
      </c>
      <c r="G182" s="10">
        <v>0</v>
      </c>
      <c r="H182" s="10">
        <v>0</v>
      </c>
      <c r="I182" s="10">
        <v>0</v>
      </c>
    </row>
    <row r="183" spans="1:9" ht="17.100000000000001" customHeight="1" x14ac:dyDescent="0.3">
      <c r="A183" s="67"/>
      <c r="B183" s="23"/>
      <c r="C183" s="70"/>
      <c r="D183" s="9">
        <v>2024</v>
      </c>
      <c r="E183" s="10">
        <f t="shared" si="48"/>
        <v>0</v>
      </c>
      <c r="F183" s="10">
        <v>0</v>
      </c>
      <c r="G183" s="10">
        <v>0</v>
      </c>
      <c r="H183" s="10">
        <v>0</v>
      </c>
      <c r="I183" s="10">
        <v>0</v>
      </c>
    </row>
    <row r="184" spans="1:9" ht="17.100000000000001" customHeight="1" x14ac:dyDescent="0.3">
      <c r="A184" s="67"/>
      <c r="B184" s="23"/>
      <c r="C184" s="70"/>
      <c r="D184" s="9">
        <v>2025</v>
      </c>
      <c r="E184" s="10">
        <f>F184+G184+H184+I184</f>
        <v>0</v>
      </c>
      <c r="F184" s="10">
        <v>0</v>
      </c>
      <c r="G184" s="10">
        <v>0</v>
      </c>
      <c r="H184" s="10">
        <v>0</v>
      </c>
      <c r="I184" s="10">
        <v>0</v>
      </c>
    </row>
    <row r="185" spans="1:9" ht="17.100000000000001" customHeight="1" x14ac:dyDescent="0.3">
      <c r="A185" s="67"/>
      <c r="B185" s="23"/>
      <c r="C185" s="71"/>
      <c r="D185" s="9">
        <v>2026</v>
      </c>
      <c r="E185" s="10">
        <f>F185+G185+H185+I185</f>
        <v>0</v>
      </c>
      <c r="F185" s="10">
        <v>0</v>
      </c>
      <c r="G185" s="10">
        <v>0</v>
      </c>
      <c r="H185" s="10">
        <v>0</v>
      </c>
      <c r="I185" s="10">
        <v>0</v>
      </c>
    </row>
    <row r="186" spans="1:9" ht="17.100000000000001" customHeight="1" x14ac:dyDescent="0.3">
      <c r="A186" s="67"/>
      <c r="B186" s="23"/>
      <c r="C186" s="69" t="s">
        <v>38</v>
      </c>
      <c r="D186" s="9" t="s">
        <v>5</v>
      </c>
      <c r="E186" s="10">
        <f t="shared" ref="E186:E192" si="49">F186+G186+H186+I186</f>
        <v>46200</v>
      </c>
      <c r="F186" s="10">
        <f>F187+F188+F189+F190+F191+F192+F194</f>
        <v>0</v>
      </c>
      <c r="G186" s="10">
        <f>G187+G188+G189+G190+G191+G192+G194</f>
        <v>40194</v>
      </c>
      <c r="H186" s="10">
        <f t="shared" ref="H186:I186" si="50">H187+H188+H189+H190+H191+H192+H194</f>
        <v>0</v>
      </c>
      <c r="I186" s="10">
        <f t="shared" si="50"/>
        <v>6006</v>
      </c>
    </row>
    <row r="187" spans="1:9" ht="17.100000000000001" customHeight="1" x14ac:dyDescent="0.3">
      <c r="A187" s="67"/>
      <c r="B187" s="23"/>
      <c r="C187" s="70"/>
      <c r="D187" s="9">
        <v>2019</v>
      </c>
      <c r="E187" s="10">
        <f t="shared" si="49"/>
        <v>46200</v>
      </c>
      <c r="F187" s="10">
        <v>0</v>
      </c>
      <c r="G187" s="10">
        <v>40194</v>
      </c>
      <c r="H187" s="10">
        <v>0</v>
      </c>
      <c r="I187" s="10">
        <v>6006</v>
      </c>
    </row>
    <row r="188" spans="1:9" ht="17.100000000000001" customHeight="1" x14ac:dyDescent="0.3">
      <c r="A188" s="67"/>
      <c r="B188" s="23"/>
      <c r="C188" s="70"/>
      <c r="D188" s="9">
        <v>2020</v>
      </c>
      <c r="E188" s="10">
        <f t="shared" si="49"/>
        <v>0</v>
      </c>
      <c r="F188" s="10">
        <v>0</v>
      </c>
      <c r="G188" s="10">
        <v>0</v>
      </c>
      <c r="H188" s="10">
        <v>0</v>
      </c>
      <c r="I188" s="10">
        <v>0</v>
      </c>
    </row>
    <row r="189" spans="1:9" ht="17.100000000000001" customHeight="1" x14ac:dyDescent="0.3">
      <c r="A189" s="67"/>
      <c r="B189" s="23"/>
      <c r="C189" s="70"/>
      <c r="D189" s="9">
        <v>2021</v>
      </c>
      <c r="E189" s="10">
        <f t="shared" si="49"/>
        <v>0</v>
      </c>
      <c r="F189" s="10">
        <v>0</v>
      </c>
      <c r="G189" s="10">
        <v>0</v>
      </c>
      <c r="H189" s="10">
        <v>0</v>
      </c>
      <c r="I189" s="10">
        <v>0</v>
      </c>
    </row>
    <row r="190" spans="1:9" ht="17.100000000000001" customHeight="1" x14ac:dyDescent="0.3">
      <c r="A190" s="67"/>
      <c r="B190" s="23"/>
      <c r="C190" s="70"/>
      <c r="D190" s="9">
        <v>2022</v>
      </c>
      <c r="E190" s="10">
        <f t="shared" si="49"/>
        <v>0</v>
      </c>
      <c r="F190" s="10">
        <v>0</v>
      </c>
      <c r="G190" s="10">
        <v>0</v>
      </c>
      <c r="H190" s="10">
        <v>0</v>
      </c>
      <c r="I190" s="10">
        <v>0</v>
      </c>
    </row>
    <row r="191" spans="1:9" ht="17.100000000000001" customHeight="1" x14ac:dyDescent="0.3">
      <c r="A191" s="67"/>
      <c r="B191" s="23"/>
      <c r="C191" s="70"/>
      <c r="D191" s="9">
        <v>2023</v>
      </c>
      <c r="E191" s="10">
        <f t="shared" si="49"/>
        <v>0</v>
      </c>
      <c r="F191" s="10">
        <v>0</v>
      </c>
      <c r="G191" s="10">
        <v>0</v>
      </c>
      <c r="H191" s="10">
        <v>0</v>
      </c>
      <c r="I191" s="10">
        <v>0</v>
      </c>
    </row>
    <row r="192" spans="1:9" ht="17.100000000000001" customHeight="1" x14ac:dyDescent="0.3">
      <c r="A192" s="67"/>
      <c r="B192" s="23"/>
      <c r="C192" s="70"/>
      <c r="D192" s="9">
        <v>2024</v>
      </c>
      <c r="E192" s="10">
        <f t="shared" si="49"/>
        <v>0</v>
      </c>
      <c r="F192" s="10">
        <v>0</v>
      </c>
      <c r="G192" s="10">
        <v>0</v>
      </c>
      <c r="H192" s="10">
        <v>0</v>
      </c>
      <c r="I192" s="10">
        <v>0</v>
      </c>
    </row>
    <row r="193" spans="1:9" ht="17.100000000000001" customHeight="1" x14ac:dyDescent="0.3">
      <c r="A193" s="67"/>
      <c r="B193" s="23"/>
      <c r="C193" s="70"/>
      <c r="D193" s="9">
        <v>2025</v>
      </c>
      <c r="E193" s="10">
        <f>F193+G193+H193+I193</f>
        <v>0</v>
      </c>
      <c r="F193" s="10">
        <v>0</v>
      </c>
      <c r="G193" s="10">
        <v>0</v>
      </c>
      <c r="H193" s="10">
        <v>0</v>
      </c>
      <c r="I193" s="10">
        <v>0</v>
      </c>
    </row>
    <row r="194" spans="1:9" ht="17.100000000000001" customHeight="1" x14ac:dyDescent="0.3">
      <c r="A194" s="67"/>
      <c r="B194" s="23"/>
      <c r="C194" s="71"/>
      <c r="D194" s="9">
        <v>2026</v>
      </c>
      <c r="E194" s="10">
        <f>F194+G194+H194+I194</f>
        <v>0</v>
      </c>
      <c r="F194" s="10">
        <v>0</v>
      </c>
      <c r="G194" s="10">
        <v>0</v>
      </c>
      <c r="H194" s="10">
        <v>0</v>
      </c>
      <c r="I194" s="10">
        <v>0</v>
      </c>
    </row>
    <row r="195" spans="1:9" ht="17.100000000000001" customHeight="1" x14ac:dyDescent="0.3">
      <c r="A195" s="67"/>
      <c r="B195" s="23"/>
      <c r="C195" s="69" t="s">
        <v>39</v>
      </c>
      <c r="D195" s="9" t="s">
        <v>5</v>
      </c>
      <c r="E195" s="10">
        <f t="shared" ref="E195:E203" si="51">F195+G195+H195+I195</f>
        <v>2086751.27</v>
      </c>
      <c r="F195" s="10">
        <f>F196+F197+F198+F199+F200+F201+F203</f>
        <v>0</v>
      </c>
      <c r="G195" s="10">
        <f t="shared" ref="G195:I195" si="52">G196+G197+G198+G199+G200+G201+G203</f>
        <v>1878072.6</v>
      </c>
      <c r="H195" s="10">
        <f t="shared" si="52"/>
        <v>0</v>
      </c>
      <c r="I195" s="10">
        <f t="shared" si="52"/>
        <v>208678.66999999998</v>
      </c>
    </row>
    <row r="196" spans="1:9" ht="17.100000000000001" customHeight="1" x14ac:dyDescent="0.3">
      <c r="A196" s="67"/>
      <c r="B196" s="23"/>
      <c r="C196" s="70"/>
      <c r="D196" s="9">
        <v>2019</v>
      </c>
      <c r="E196" s="10">
        <f t="shared" si="51"/>
        <v>0</v>
      </c>
      <c r="F196" s="10">
        <v>0</v>
      </c>
      <c r="G196" s="10">
        <v>0</v>
      </c>
      <c r="H196" s="10">
        <v>0</v>
      </c>
      <c r="I196" s="10">
        <v>0</v>
      </c>
    </row>
    <row r="197" spans="1:9" ht="17.100000000000001" customHeight="1" x14ac:dyDescent="0.3">
      <c r="A197" s="67"/>
      <c r="B197" s="23"/>
      <c r="C197" s="70"/>
      <c r="D197" s="9">
        <v>2020</v>
      </c>
      <c r="E197" s="10">
        <f t="shared" si="51"/>
        <v>1952552.52</v>
      </c>
      <c r="F197" s="10">
        <v>0</v>
      </c>
      <c r="G197" s="10">
        <v>1757293.75</v>
      </c>
      <c r="H197" s="10">
        <v>0</v>
      </c>
      <c r="I197" s="10">
        <v>195258.77</v>
      </c>
    </row>
    <row r="198" spans="1:9" ht="17.100000000000001" customHeight="1" x14ac:dyDescent="0.3">
      <c r="A198" s="67"/>
      <c r="B198" s="23"/>
      <c r="C198" s="70"/>
      <c r="D198" s="9">
        <v>2021</v>
      </c>
      <c r="E198" s="10">
        <f t="shared" si="51"/>
        <v>0</v>
      </c>
      <c r="F198" s="10">
        <v>0</v>
      </c>
      <c r="G198" s="10">
        <v>0</v>
      </c>
      <c r="H198" s="10">
        <v>0</v>
      </c>
      <c r="I198" s="10">
        <v>0</v>
      </c>
    </row>
    <row r="199" spans="1:9" ht="17.100000000000001" customHeight="1" x14ac:dyDescent="0.3">
      <c r="A199" s="67"/>
      <c r="B199" s="23"/>
      <c r="C199" s="70"/>
      <c r="D199" s="9">
        <v>2022</v>
      </c>
      <c r="E199" s="10">
        <f t="shared" si="51"/>
        <v>134198.75</v>
      </c>
      <c r="F199" s="10">
        <v>0</v>
      </c>
      <c r="G199" s="10">
        <v>120778.85</v>
      </c>
      <c r="H199" s="10">
        <v>0</v>
      </c>
      <c r="I199" s="10">
        <v>13419.9</v>
      </c>
    </row>
    <row r="200" spans="1:9" ht="17.100000000000001" customHeight="1" x14ac:dyDescent="0.3">
      <c r="A200" s="67"/>
      <c r="B200" s="23"/>
      <c r="C200" s="70"/>
      <c r="D200" s="9">
        <v>2023</v>
      </c>
      <c r="E200" s="10">
        <f t="shared" si="51"/>
        <v>0</v>
      </c>
      <c r="F200" s="10">
        <v>0</v>
      </c>
      <c r="G200" s="10">
        <v>0</v>
      </c>
      <c r="H200" s="10">
        <v>0</v>
      </c>
      <c r="I200" s="10">
        <v>0</v>
      </c>
    </row>
    <row r="201" spans="1:9" ht="17.100000000000001" customHeight="1" x14ac:dyDescent="0.3">
      <c r="A201" s="67"/>
      <c r="B201" s="23"/>
      <c r="C201" s="70"/>
      <c r="D201" s="9">
        <v>2024</v>
      </c>
      <c r="E201" s="10">
        <f t="shared" si="51"/>
        <v>0</v>
      </c>
      <c r="F201" s="10">
        <v>0</v>
      </c>
      <c r="G201" s="10">
        <v>0</v>
      </c>
      <c r="H201" s="10">
        <v>0</v>
      </c>
      <c r="I201" s="10">
        <v>0</v>
      </c>
    </row>
    <row r="202" spans="1:9" ht="17.100000000000001" customHeight="1" x14ac:dyDescent="0.3">
      <c r="A202" s="67"/>
      <c r="B202" s="23"/>
      <c r="C202" s="70"/>
      <c r="D202" s="9">
        <v>2025</v>
      </c>
      <c r="E202" s="10">
        <f t="shared" ref="E202" si="53">F202+G202+H202+I202</f>
        <v>0</v>
      </c>
      <c r="F202" s="10">
        <v>0</v>
      </c>
      <c r="G202" s="10">
        <v>0</v>
      </c>
      <c r="H202" s="10">
        <v>0</v>
      </c>
      <c r="I202" s="10">
        <v>0</v>
      </c>
    </row>
    <row r="203" spans="1:9" ht="17.100000000000001" customHeight="1" x14ac:dyDescent="0.3">
      <c r="A203" s="67"/>
      <c r="B203" s="23"/>
      <c r="C203" s="71"/>
      <c r="D203" s="9">
        <v>2026</v>
      </c>
      <c r="E203" s="10">
        <f t="shared" si="51"/>
        <v>0</v>
      </c>
      <c r="F203" s="10">
        <v>0</v>
      </c>
      <c r="G203" s="10">
        <v>0</v>
      </c>
      <c r="H203" s="10">
        <v>0</v>
      </c>
      <c r="I203" s="10">
        <v>0</v>
      </c>
    </row>
    <row r="204" spans="1:9" ht="17.100000000000001" customHeight="1" x14ac:dyDescent="0.3">
      <c r="A204" s="67"/>
      <c r="B204" s="23"/>
      <c r="C204" s="69" t="s">
        <v>40</v>
      </c>
      <c r="D204" s="9" t="s">
        <v>5</v>
      </c>
      <c r="E204" s="10">
        <f>F204+G204+H204+I204</f>
        <v>679795.79</v>
      </c>
      <c r="F204" s="10">
        <f>F205+F206+F207+F208+F209+F210+F212</f>
        <v>0</v>
      </c>
      <c r="G204" s="10">
        <f t="shared" ref="G204:I204" si="54">G205+G206+G207+G208+G209+G210+G212</f>
        <v>611814.99</v>
      </c>
      <c r="H204" s="10">
        <f t="shared" si="54"/>
        <v>0</v>
      </c>
      <c r="I204" s="10">
        <f t="shared" si="54"/>
        <v>67980.800000000003</v>
      </c>
    </row>
    <row r="205" spans="1:9" ht="17.100000000000001" customHeight="1" x14ac:dyDescent="0.3">
      <c r="A205" s="67"/>
      <c r="B205" s="23"/>
      <c r="C205" s="70"/>
      <c r="D205" s="9">
        <v>2019</v>
      </c>
      <c r="E205" s="10">
        <f t="shared" ref="E205:E219" si="55">F205+G205+H205+I205</f>
        <v>0</v>
      </c>
      <c r="F205" s="10">
        <v>0</v>
      </c>
      <c r="G205" s="10">
        <v>0</v>
      </c>
      <c r="H205" s="10">
        <v>0</v>
      </c>
      <c r="I205" s="10">
        <v>0</v>
      </c>
    </row>
    <row r="206" spans="1:9" ht="17.100000000000001" customHeight="1" x14ac:dyDescent="0.3">
      <c r="A206" s="67"/>
      <c r="B206" s="23"/>
      <c r="C206" s="70"/>
      <c r="D206" s="9">
        <v>2020</v>
      </c>
      <c r="E206" s="10">
        <f t="shared" si="55"/>
        <v>679795.79</v>
      </c>
      <c r="F206" s="10">
        <v>0</v>
      </c>
      <c r="G206" s="10">
        <v>611814.99</v>
      </c>
      <c r="H206" s="10">
        <v>0</v>
      </c>
      <c r="I206" s="10">
        <v>67980.800000000003</v>
      </c>
    </row>
    <row r="207" spans="1:9" ht="17.100000000000001" customHeight="1" x14ac:dyDescent="0.3">
      <c r="A207" s="67"/>
      <c r="B207" s="23"/>
      <c r="C207" s="70"/>
      <c r="D207" s="9">
        <v>2021</v>
      </c>
      <c r="E207" s="10">
        <f t="shared" si="55"/>
        <v>0</v>
      </c>
      <c r="F207" s="10">
        <v>0</v>
      </c>
      <c r="G207" s="10">
        <v>0</v>
      </c>
      <c r="H207" s="10">
        <v>0</v>
      </c>
      <c r="I207" s="10">
        <v>0</v>
      </c>
    </row>
    <row r="208" spans="1:9" ht="17.100000000000001" customHeight="1" x14ac:dyDescent="0.3">
      <c r="A208" s="67"/>
      <c r="B208" s="23"/>
      <c r="C208" s="70"/>
      <c r="D208" s="9">
        <v>2022</v>
      </c>
      <c r="E208" s="10">
        <f t="shared" si="55"/>
        <v>0</v>
      </c>
      <c r="F208" s="10">
        <v>0</v>
      </c>
      <c r="G208" s="10">
        <v>0</v>
      </c>
      <c r="H208" s="10">
        <v>0</v>
      </c>
      <c r="I208" s="10">
        <v>0</v>
      </c>
    </row>
    <row r="209" spans="1:9" ht="17.100000000000001" customHeight="1" x14ac:dyDescent="0.3">
      <c r="A209" s="67"/>
      <c r="B209" s="23"/>
      <c r="C209" s="70"/>
      <c r="D209" s="9">
        <v>2023</v>
      </c>
      <c r="E209" s="10">
        <f t="shared" si="55"/>
        <v>0</v>
      </c>
      <c r="F209" s="10">
        <v>0</v>
      </c>
      <c r="G209" s="10">
        <v>0</v>
      </c>
      <c r="H209" s="10">
        <v>0</v>
      </c>
      <c r="I209" s="10">
        <v>0</v>
      </c>
    </row>
    <row r="210" spans="1:9" ht="17.100000000000001" customHeight="1" x14ac:dyDescent="0.3">
      <c r="A210" s="67"/>
      <c r="B210" s="23"/>
      <c r="C210" s="70"/>
      <c r="D210" s="9">
        <v>2024</v>
      </c>
      <c r="E210" s="10">
        <f t="shared" si="55"/>
        <v>0</v>
      </c>
      <c r="F210" s="10">
        <v>0</v>
      </c>
      <c r="G210" s="10">
        <v>0</v>
      </c>
      <c r="H210" s="10">
        <v>0</v>
      </c>
      <c r="I210" s="10">
        <v>0</v>
      </c>
    </row>
    <row r="211" spans="1:9" ht="17.100000000000001" customHeight="1" x14ac:dyDescent="0.3">
      <c r="A211" s="67"/>
      <c r="B211" s="23"/>
      <c r="C211" s="70"/>
      <c r="D211" s="9">
        <v>2025</v>
      </c>
      <c r="E211" s="10">
        <f t="shared" ref="E211" si="56">F211+G211+H211+I211</f>
        <v>0</v>
      </c>
      <c r="F211" s="10">
        <v>0</v>
      </c>
      <c r="G211" s="10">
        <v>0</v>
      </c>
      <c r="H211" s="10">
        <v>0</v>
      </c>
      <c r="I211" s="10">
        <v>0</v>
      </c>
    </row>
    <row r="212" spans="1:9" ht="17.100000000000001" customHeight="1" x14ac:dyDescent="0.3">
      <c r="A212" s="67"/>
      <c r="B212" s="23"/>
      <c r="C212" s="71"/>
      <c r="D212" s="9">
        <v>2026</v>
      </c>
      <c r="E212" s="10">
        <f t="shared" si="55"/>
        <v>0</v>
      </c>
      <c r="F212" s="10">
        <v>0</v>
      </c>
      <c r="G212" s="10">
        <v>0</v>
      </c>
      <c r="H212" s="10">
        <v>0</v>
      </c>
      <c r="I212" s="10">
        <v>0</v>
      </c>
    </row>
    <row r="213" spans="1:9" ht="17.100000000000001" customHeight="1" x14ac:dyDescent="0.3">
      <c r="A213" s="67"/>
      <c r="B213" s="23"/>
      <c r="C213" s="69" t="s">
        <v>41</v>
      </c>
      <c r="D213" s="9" t="s">
        <v>5</v>
      </c>
      <c r="E213" s="10">
        <f t="shared" si="55"/>
        <v>1464979.01</v>
      </c>
      <c r="F213" s="10">
        <f>F214+F215+F216+F217+F218+F219+F221</f>
        <v>0</v>
      </c>
      <c r="G213" s="10">
        <f t="shared" ref="G213:I213" si="57">G214+G215+G216+G217+G218+G219+G221</f>
        <v>1318478.47</v>
      </c>
      <c r="H213" s="10">
        <f t="shared" si="57"/>
        <v>0</v>
      </c>
      <c r="I213" s="10">
        <f t="shared" si="57"/>
        <v>146500.54</v>
      </c>
    </row>
    <row r="214" spans="1:9" ht="17.100000000000001" customHeight="1" x14ac:dyDescent="0.3">
      <c r="A214" s="67"/>
      <c r="B214" s="23"/>
      <c r="C214" s="70"/>
      <c r="D214" s="9">
        <v>2019</v>
      </c>
      <c r="E214" s="10">
        <f t="shared" si="55"/>
        <v>0</v>
      </c>
      <c r="F214" s="10">
        <v>0</v>
      </c>
      <c r="G214" s="10">
        <v>0</v>
      </c>
      <c r="H214" s="10">
        <v>0</v>
      </c>
      <c r="I214" s="10">
        <v>0</v>
      </c>
    </row>
    <row r="215" spans="1:9" ht="17.100000000000001" customHeight="1" x14ac:dyDescent="0.3">
      <c r="A215" s="67"/>
      <c r="B215" s="23"/>
      <c r="C215" s="70"/>
      <c r="D215" s="9">
        <v>2020</v>
      </c>
      <c r="E215" s="10">
        <f t="shared" si="55"/>
        <v>1464979.01</v>
      </c>
      <c r="F215" s="10">
        <v>0</v>
      </c>
      <c r="G215" s="10">
        <v>1318478.47</v>
      </c>
      <c r="H215" s="10">
        <v>0</v>
      </c>
      <c r="I215" s="10">
        <v>146500.54</v>
      </c>
    </row>
    <row r="216" spans="1:9" ht="17.100000000000001" customHeight="1" x14ac:dyDescent="0.3">
      <c r="A216" s="67"/>
      <c r="B216" s="23"/>
      <c r="C216" s="70"/>
      <c r="D216" s="9">
        <v>2021</v>
      </c>
      <c r="E216" s="10">
        <f t="shared" si="55"/>
        <v>0</v>
      </c>
      <c r="F216" s="10">
        <v>0</v>
      </c>
      <c r="G216" s="10">
        <v>0</v>
      </c>
      <c r="H216" s="10">
        <v>0</v>
      </c>
      <c r="I216" s="10">
        <v>0</v>
      </c>
    </row>
    <row r="217" spans="1:9" ht="17.100000000000001" customHeight="1" x14ac:dyDescent="0.3">
      <c r="A217" s="67"/>
      <c r="B217" s="23"/>
      <c r="C217" s="70"/>
      <c r="D217" s="9">
        <v>2022</v>
      </c>
      <c r="E217" s="10">
        <f t="shared" si="55"/>
        <v>0</v>
      </c>
      <c r="F217" s="10">
        <v>0</v>
      </c>
      <c r="G217" s="10">
        <v>0</v>
      </c>
      <c r="H217" s="10">
        <v>0</v>
      </c>
      <c r="I217" s="10">
        <v>0</v>
      </c>
    </row>
    <row r="218" spans="1:9" ht="17.100000000000001" customHeight="1" x14ac:dyDescent="0.3">
      <c r="A218" s="67"/>
      <c r="B218" s="23"/>
      <c r="C218" s="70"/>
      <c r="D218" s="9">
        <v>2023</v>
      </c>
      <c r="E218" s="10">
        <f t="shared" si="55"/>
        <v>0</v>
      </c>
      <c r="F218" s="10">
        <v>0</v>
      </c>
      <c r="G218" s="10">
        <v>0</v>
      </c>
      <c r="H218" s="10">
        <v>0</v>
      </c>
      <c r="I218" s="10">
        <v>0</v>
      </c>
    </row>
    <row r="219" spans="1:9" ht="17.100000000000001" customHeight="1" x14ac:dyDescent="0.3">
      <c r="A219" s="67"/>
      <c r="B219" s="23"/>
      <c r="C219" s="70"/>
      <c r="D219" s="9">
        <v>2024</v>
      </c>
      <c r="E219" s="10">
        <f t="shared" si="55"/>
        <v>0</v>
      </c>
      <c r="F219" s="10">
        <v>0</v>
      </c>
      <c r="G219" s="10">
        <v>0</v>
      </c>
      <c r="H219" s="10">
        <v>0</v>
      </c>
      <c r="I219" s="10">
        <v>0</v>
      </c>
    </row>
    <row r="220" spans="1:9" ht="17.100000000000001" customHeight="1" x14ac:dyDescent="0.3">
      <c r="A220" s="67"/>
      <c r="B220" s="23"/>
      <c r="C220" s="70"/>
      <c r="D220" s="9">
        <v>2025</v>
      </c>
      <c r="E220" s="10">
        <f>F220+G220+H220+I220</f>
        <v>0</v>
      </c>
      <c r="F220" s="10">
        <v>0</v>
      </c>
      <c r="G220" s="10">
        <v>0</v>
      </c>
      <c r="H220" s="10">
        <v>0</v>
      </c>
      <c r="I220" s="10">
        <v>0</v>
      </c>
    </row>
    <row r="221" spans="1:9" ht="17.100000000000001" customHeight="1" x14ac:dyDescent="0.3">
      <c r="A221" s="67"/>
      <c r="B221" s="23"/>
      <c r="C221" s="71"/>
      <c r="D221" s="9">
        <v>2026</v>
      </c>
      <c r="E221" s="10">
        <f>F221+G221+H221+I221</f>
        <v>0</v>
      </c>
      <c r="F221" s="10">
        <v>0</v>
      </c>
      <c r="G221" s="10">
        <v>0</v>
      </c>
      <c r="H221" s="10">
        <v>0</v>
      </c>
      <c r="I221" s="10">
        <v>0</v>
      </c>
    </row>
    <row r="222" spans="1:9" ht="17.100000000000001" customHeight="1" x14ac:dyDescent="0.3">
      <c r="A222" s="67"/>
      <c r="B222" s="23"/>
      <c r="C222" s="69" t="s">
        <v>42</v>
      </c>
      <c r="D222" s="9" t="s">
        <v>5</v>
      </c>
      <c r="E222" s="10">
        <f t="shared" ref="E222:E228" si="58">F222+G222+H222+I222</f>
        <v>1004781.11</v>
      </c>
      <c r="F222" s="10">
        <f>F223+F224+F225+F226+F227+F228+F230</f>
        <v>0</v>
      </c>
      <c r="G222" s="10">
        <f t="shared" ref="G222:I222" si="59">G223+G224+G225+G226+G227+G228+G230</f>
        <v>904301.19</v>
      </c>
      <c r="H222" s="10">
        <f t="shared" si="59"/>
        <v>0</v>
      </c>
      <c r="I222" s="10">
        <f t="shared" si="59"/>
        <v>100479.92</v>
      </c>
    </row>
    <row r="223" spans="1:9" ht="17.100000000000001" customHeight="1" x14ac:dyDescent="0.3">
      <c r="A223" s="67"/>
      <c r="B223" s="23"/>
      <c r="C223" s="70"/>
      <c r="D223" s="9">
        <v>2019</v>
      </c>
      <c r="E223" s="10">
        <f t="shared" si="58"/>
        <v>0</v>
      </c>
      <c r="F223" s="10">
        <v>0</v>
      </c>
      <c r="G223" s="10">
        <v>0</v>
      </c>
      <c r="H223" s="10">
        <v>0</v>
      </c>
      <c r="I223" s="10">
        <v>0</v>
      </c>
    </row>
    <row r="224" spans="1:9" ht="17.100000000000001" customHeight="1" x14ac:dyDescent="0.3">
      <c r="A224" s="67"/>
      <c r="B224" s="23"/>
      <c r="C224" s="70"/>
      <c r="D224" s="9">
        <v>2020</v>
      </c>
      <c r="E224" s="10">
        <f t="shared" si="58"/>
        <v>1004781.11</v>
      </c>
      <c r="F224" s="10">
        <v>0</v>
      </c>
      <c r="G224" s="10">
        <v>904301.19</v>
      </c>
      <c r="H224" s="10">
        <v>0</v>
      </c>
      <c r="I224" s="10">
        <v>100479.92</v>
      </c>
    </row>
    <row r="225" spans="1:9" ht="17.100000000000001" customHeight="1" x14ac:dyDescent="0.3">
      <c r="A225" s="67"/>
      <c r="B225" s="23"/>
      <c r="C225" s="70"/>
      <c r="D225" s="9">
        <v>2021</v>
      </c>
      <c r="E225" s="10">
        <f t="shared" si="58"/>
        <v>0</v>
      </c>
      <c r="F225" s="10">
        <v>0</v>
      </c>
      <c r="G225" s="10">
        <v>0</v>
      </c>
      <c r="H225" s="10">
        <v>0</v>
      </c>
      <c r="I225" s="10">
        <v>0</v>
      </c>
    </row>
    <row r="226" spans="1:9" ht="17.100000000000001" customHeight="1" x14ac:dyDescent="0.3">
      <c r="A226" s="67"/>
      <c r="B226" s="23"/>
      <c r="C226" s="70"/>
      <c r="D226" s="9">
        <v>2022</v>
      </c>
      <c r="E226" s="10">
        <f t="shared" si="58"/>
        <v>0</v>
      </c>
      <c r="F226" s="10">
        <v>0</v>
      </c>
      <c r="G226" s="10">
        <v>0</v>
      </c>
      <c r="H226" s="10">
        <v>0</v>
      </c>
      <c r="I226" s="10">
        <v>0</v>
      </c>
    </row>
    <row r="227" spans="1:9" ht="17.100000000000001" customHeight="1" x14ac:dyDescent="0.3">
      <c r="A227" s="67"/>
      <c r="B227" s="23"/>
      <c r="C227" s="70"/>
      <c r="D227" s="9">
        <v>2023</v>
      </c>
      <c r="E227" s="10">
        <f t="shared" si="58"/>
        <v>0</v>
      </c>
      <c r="F227" s="10">
        <v>0</v>
      </c>
      <c r="G227" s="10">
        <v>0</v>
      </c>
      <c r="H227" s="10">
        <v>0</v>
      </c>
      <c r="I227" s="10">
        <v>0</v>
      </c>
    </row>
    <row r="228" spans="1:9" ht="17.100000000000001" customHeight="1" x14ac:dyDescent="0.3">
      <c r="A228" s="67"/>
      <c r="B228" s="23"/>
      <c r="C228" s="70"/>
      <c r="D228" s="9">
        <v>2024</v>
      </c>
      <c r="E228" s="10">
        <f t="shared" si="58"/>
        <v>0</v>
      </c>
      <c r="F228" s="10">
        <v>0</v>
      </c>
      <c r="G228" s="10">
        <v>0</v>
      </c>
      <c r="H228" s="10">
        <v>0</v>
      </c>
      <c r="I228" s="10">
        <v>0</v>
      </c>
    </row>
    <row r="229" spans="1:9" ht="17.100000000000001" customHeight="1" x14ac:dyDescent="0.3">
      <c r="A229" s="67"/>
      <c r="B229" s="23"/>
      <c r="C229" s="70"/>
      <c r="D229" s="9">
        <v>2025</v>
      </c>
      <c r="E229" s="10">
        <f>F229+G229+H229+I229</f>
        <v>0</v>
      </c>
      <c r="F229" s="10">
        <v>0</v>
      </c>
      <c r="G229" s="10">
        <v>0</v>
      </c>
      <c r="H229" s="10">
        <v>0</v>
      </c>
      <c r="I229" s="10">
        <v>0</v>
      </c>
    </row>
    <row r="230" spans="1:9" ht="17.100000000000001" customHeight="1" x14ac:dyDescent="0.3">
      <c r="A230" s="67"/>
      <c r="B230" s="23"/>
      <c r="C230" s="71"/>
      <c r="D230" s="9">
        <v>2026</v>
      </c>
      <c r="E230" s="10">
        <f>F230+G230+H230+I230</f>
        <v>0</v>
      </c>
      <c r="F230" s="10">
        <v>0</v>
      </c>
      <c r="G230" s="10">
        <v>0</v>
      </c>
      <c r="H230" s="10">
        <v>0</v>
      </c>
      <c r="I230" s="10">
        <v>0</v>
      </c>
    </row>
    <row r="231" spans="1:9" ht="17.100000000000001" customHeight="1" x14ac:dyDescent="0.3">
      <c r="A231" s="67"/>
      <c r="B231" s="23"/>
      <c r="C231" s="69" t="s">
        <v>43</v>
      </c>
      <c r="D231" s="9" t="s">
        <v>5</v>
      </c>
      <c r="E231" s="10">
        <f>F231+G231+H231+I231</f>
        <v>495351.65</v>
      </c>
      <c r="F231" s="10">
        <f>F232+F233+F234+F235+F236+F237+F239</f>
        <v>0</v>
      </c>
      <c r="G231" s="10">
        <f t="shared" ref="G231:I231" si="60">G232+G233+G234+G235+G236+G237+G239</f>
        <v>445815.59</v>
      </c>
      <c r="H231" s="10">
        <f t="shared" si="60"/>
        <v>0</v>
      </c>
      <c r="I231" s="10">
        <f t="shared" si="60"/>
        <v>49536.06</v>
      </c>
    </row>
    <row r="232" spans="1:9" ht="17.100000000000001" customHeight="1" x14ac:dyDescent="0.3">
      <c r="A232" s="67"/>
      <c r="B232" s="23"/>
      <c r="C232" s="70"/>
      <c r="D232" s="9">
        <v>2019</v>
      </c>
      <c r="E232" s="10">
        <f t="shared" ref="E232:E266" si="61">F232+G232+H232+I232</f>
        <v>0</v>
      </c>
      <c r="F232" s="10">
        <v>0</v>
      </c>
      <c r="G232" s="10">
        <v>0</v>
      </c>
      <c r="H232" s="10">
        <v>0</v>
      </c>
      <c r="I232" s="10">
        <v>0</v>
      </c>
    </row>
    <row r="233" spans="1:9" ht="17.100000000000001" customHeight="1" x14ac:dyDescent="0.3">
      <c r="A233" s="67"/>
      <c r="B233" s="23"/>
      <c r="C233" s="70"/>
      <c r="D233" s="9">
        <v>2020</v>
      </c>
      <c r="E233" s="10">
        <f t="shared" si="61"/>
        <v>495351.65</v>
      </c>
      <c r="F233" s="10">
        <v>0</v>
      </c>
      <c r="G233" s="10">
        <v>445815.59</v>
      </c>
      <c r="H233" s="10">
        <v>0</v>
      </c>
      <c r="I233" s="10">
        <v>49536.06</v>
      </c>
    </row>
    <row r="234" spans="1:9" ht="17.100000000000001" customHeight="1" x14ac:dyDescent="0.3">
      <c r="A234" s="67"/>
      <c r="B234" s="23"/>
      <c r="C234" s="70"/>
      <c r="D234" s="9">
        <v>2021</v>
      </c>
      <c r="E234" s="10">
        <f t="shared" si="61"/>
        <v>0</v>
      </c>
      <c r="F234" s="10">
        <v>0</v>
      </c>
      <c r="G234" s="10">
        <v>0</v>
      </c>
      <c r="H234" s="10">
        <v>0</v>
      </c>
      <c r="I234" s="10">
        <v>0</v>
      </c>
    </row>
    <row r="235" spans="1:9" ht="17.100000000000001" customHeight="1" x14ac:dyDescent="0.3">
      <c r="A235" s="67"/>
      <c r="B235" s="23"/>
      <c r="C235" s="70"/>
      <c r="D235" s="9">
        <v>2022</v>
      </c>
      <c r="E235" s="10">
        <f t="shared" si="61"/>
        <v>0</v>
      </c>
      <c r="F235" s="10">
        <v>0</v>
      </c>
      <c r="G235" s="10">
        <v>0</v>
      </c>
      <c r="H235" s="10">
        <v>0</v>
      </c>
      <c r="I235" s="10">
        <v>0</v>
      </c>
    </row>
    <row r="236" spans="1:9" ht="17.100000000000001" customHeight="1" x14ac:dyDescent="0.3">
      <c r="A236" s="67"/>
      <c r="B236" s="23"/>
      <c r="C236" s="70"/>
      <c r="D236" s="9">
        <v>2023</v>
      </c>
      <c r="E236" s="10">
        <f t="shared" si="61"/>
        <v>0</v>
      </c>
      <c r="F236" s="10">
        <v>0</v>
      </c>
      <c r="G236" s="10">
        <v>0</v>
      </c>
      <c r="H236" s="10">
        <v>0</v>
      </c>
      <c r="I236" s="10">
        <v>0</v>
      </c>
    </row>
    <row r="237" spans="1:9" ht="17.100000000000001" customHeight="1" x14ac:dyDescent="0.3">
      <c r="A237" s="67"/>
      <c r="B237" s="23"/>
      <c r="C237" s="70"/>
      <c r="D237" s="9">
        <v>2024</v>
      </c>
      <c r="E237" s="10">
        <f t="shared" si="61"/>
        <v>0</v>
      </c>
      <c r="F237" s="10">
        <v>0</v>
      </c>
      <c r="G237" s="10">
        <v>0</v>
      </c>
      <c r="H237" s="10">
        <v>0</v>
      </c>
      <c r="I237" s="10">
        <v>0</v>
      </c>
    </row>
    <row r="238" spans="1:9" ht="17.100000000000001" customHeight="1" x14ac:dyDescent="0.3">
      <c r="A238" s="67"/>
      <c r="B238" s="23"/>
      <c r="C238" s="70"/>
      <c r="D238" s="9">
        <v>2025</v>
      </c>
      <c r="E238" s="10">
        <f t="shared" ref="E238" si="62">F238+G238+H238+I238</f>
        <v>0</v>
      </c>
      <c r="F238" s="10">
        <v>0</v>
      </c>
      <c r="G238" s="10">
        <v>0</v>
      </c>
      <c r="H238" s="10">
        <v>0</v>
      </c>
      <c r="I238" s="10">
        <v>0</v>
      </c>
    </row>
    <row r="239" spans="1:9" ht="17.100000000000001" customHeight="1" x14ac:dyDescent="0.3">
      <c r="A239" s="67"/>
      <c r="B239" s="23"/>
      <c r="C239" s="71"/>
      <c r="D239" s="9">
        <v>2026</v>
      </c>
      <c r="E239" s="10">
        <f t="shared" si="61"/>
        <v>0</v>
      </c>
      <c r="F239" s="10">
        <v>0</v>
      </c>
      <c r="G239" s="10">
        <v>0</v>
      </c>
      <c r="H239" s="10">
        <v>0</v>
      </c>
      <c r="I239" s="10">
        <v>0</v>
      </c>
    </row>
    <row r="240" spans="1:9" ht="17.100000000000001" customHeight="1" x14ac:dyDescent="0.3">
      <c r="A240" s="67"/>
      <c r="B240" s="23"/>
      <c r="C240" s="69" t="s">
        <v>44</v>
      </c>
      <c r="D240" s="9" t="s">
        <v>5</v>
      </c>
      <c r="E240" s="10">
        <f t="shared" si="61"/>
        <v>1213806</v>
      </c>
      <c r="F240" s="10">
        <f>F241+F242+F243+F244+F245+F246+F248</f>
        <v>0</v>
      </c>
      <c r="G240" s="10">
        <f t="shared" ref="G240:I240" si="63">G241+G242+G243+G244+G245+G246+G248</f>
        <v>1092423.22</v>
      </c>
      <c r="H240" s="10">
        <f t="shared" si="63"/>
        <v>0</v>
      </c>
      <c r="I240" s="10">
        <f t="shared" si="63"/>
        <v>121382.78</v>
      </c>
    </row>
    <row r="241" spans="1:9" ht="17.100000000000001" customHeight="1" x14ac:dyDescent="0.3">
      <c r="A241" s="67"/>
      <c r="B241" s="23"/>
      <c r="C241" s="70"/>
      <c r="D241" s="9">
        <v>2019</v>
      </c>
      <c r="E241" s="10">
        <f t="shared" si="61"/>
        <v>0</v>
      </c>
      <c r="F241" s="10">
        <v>0</v>
      </c>
      <c r="G241" s="10">
        <v>0</v>
      </c>
      <c r="H241" s="10">
        <v>0</v>
      </c>
      <c r="I241" s="10">
        <v>0</v>
      </c>
    </row>
    <row r="242" spans="1:9" ht="21.75" customHeight="1" x14ac:dyDescent="0.3">
      <c r="A242" s="67"/>
      <c r="B242" s="23"/>
      <c r="C242" s="70"/>
      <c r="D242" s="9">
        <v>2020</v>
      </c>
      <c r="E242" s="10">
        <f t="shared" si="61"/>
        <v>1213806</v>
      </c>
      <c r="F242" s="10">
        <v>0</v>
      </c>
      <c r="G242" s="10">
        <v>1092423.22</v>
      </c>
      <c r="H242" s="10">
        <v>0</v>
      </c>
      <c r="I242" s="10">
        <v>121382.78</v>
      </c>
    </row>
    <row r="243" spans="1:9" ht="17.100000000000001" customHeight="1" x14ac:dyDescent="0.3">
      <c r="A243" s="67"/>
      <c r="B243" s="23"/>
      <c r="C243" s="70"/>
      <c r="D243" s="9">
        <v>2021</v>
      </c>
      <c r="E243" s="10">
        <f t="shared" si="61"/>
        <v>0</v>
      </c>
      <c r="F243" s="10">
        <v>0</v>
      </c>
      <c r="G243" s="10">
        <v>0</v>
      </c>
      <c r="H243" s="10">
        <v>0</v>
      </c>
      <c r="I243" s="10">
        <v>0</v>
      </c>
    </row>
    <row r="244" spans="1:9" ht="17.100000000000001" customHeight="1" x14ac:dyDescent="0.3">
      <c r="A244" s="67"/>
      <c r="B244" s="23"/>
      <c r="C244" s="70"/>
      <c r="D244" s="9">
        <v>2022</v>
      </c>
      <c r="E244" s="10">
        <f t="shared" si="61"/>
        <v>0</v>
      </c>
      <c r="F244" s="10">
        <v>0</v>
      </c>
      <c r="G244" s="10">
        <v>0</v>
      </c>
      <c r="H244" s="10">
        <v>0</v>
      </c>
      <c r="I244" s="10">
        <v>0</v>
      </c>
    </row>
    <row r="245" spans="1:9" ht="17.100000000000001" customHeight="1" x14ac:dyDescent="0.3">
      <c r="A245" s="67"/>
      <c r="B245" s="23"/>
      <c r="C245" s="70"/>
      <c r="D245" s="9">
        <v>2023</v>
      </c>
      <c r="E245" s="10">
        <f t="shared" si="61"/>
        <v>0</v>
      </c>
      <c r="F245" s="10">
        <v>0</v>
      </c>
      <c r="G245" s="10">
        <v>0</v>
      </c>
      <c r="H245" s="10">
        <v>0</v>
      </c>
      <c r="I245" s="10">
        <v>0</v>
      </c>
    </row>
    <row r="246" spans="1:9" ht="17.100000000000001" customHeight="1" x14ac:dyDescent="0.3">
      <c r="A246" s="67"/>
      <c r="B246" s="23"/>
      <c r="C246" s="70"/>
      <c r="D246" s="9">
        <v>2024</v>
      </c>
      <c r="E246" s="10">
        <f t="shared" si="61"/>
        <v>0</v>
      </c>
      <c r="F246" s="10">
        <v>0</v>
      </c>
      <c r="G246" s="10">
        <v>0</v>
      </c>
      <c r="H246" s="10">
        <v>0</v>
      </c>
      <c r="I246" s="10">
        <v>0</v>
      </c>
    </row>
    <row r="247" spans="1:9" ht="17.100000000000001" customHeight="1" x14ac:dyDescent="0.3">
      <c r="A247" s="67"/>
      <c r="B247" s="23"/>
      <c r="C247" s="70"/>
      <c r="D247" s="9">
        <v>2025</v>
      </c>
      <c r="E247" s="10">
        <f t="shared" ref="E247" si="64">F247+G247+H247+I247</f>
        <v>0</v>
      </c>
      <c r="F247" s="10">
        <v>0</v>
      </c>
      <c r="G247" s="10">
        <v>0</v>
      </c>
      <c r="H247" s="10">
        <v>0</v>
      </c>
      <c r="I247" s="10">
        <v>0</v>
      </c>
    </row>
    <row r="248" spans="1:9" ht="17.100000000000001" customHeight="1" x14ac:dyDescent="0.3">
      <c r="A248" s="67"/>
      <c r="B248" s="23"/>
      <c r="C248" s="71"/>
      <c r="D248" s="9">
        <v>2026</v>
      </c>
      <c r="E248" s="10">
        <f t="shared" si="61"/>
        <v>0</v>
      </c>
      <c r="F248" s="10">
        <v>0</v>
      </c>
      <c r="G248" s="10">
        <v>0</v>
      </c>
      <c r="H248" s="10">
        <v>0</v>
      </c>
      <c r="I248" s="10">
        <v>0</v>
      </c>
    </row>
    <row r="249" spans="1:9" ht="17.100000000000001" customHeight="1" x14ac:dyDescent="0.3">
      <c r="A249" s="67"/>
      <c r="B249" s="23"/>
      <c r="C249" s="69" t="s">
        <v>45</v>
      </c>
      <c r="D249" s="9" t="s">
        <v>5</v>
      </c>
      <c r="E249" s="10">
        <f t="shared" si="61"/>
        <v>323006.41000000003</v>
      </c>
      <c r="F249" s="10">
        <f>F250+F251+F252+F253+F254+F255+F257</f>
        <v>0</v>
      </c>
      <c r="G249" s="10">
        <f t="shared" ref="G249:I249" si="65">G250+G251+G252+G253+G254+G255+G257</f>
        <v>290705.77</v>
      </c>
      <c r="H249" s="10">
        <f t="shared" si="65"/>
        <v>0</v>
      </c>
      <c r="I249" s="10">
        <f t="shared" si="65"/>
        <v>32300.639999999999</v>
      </c>
    </row>
    <row r="250" spans="1:9" ht="17.100000000000001" customHeight="1" x14ac:dyDescent="0.3">
      <c r="A250" s="67"/>
      <c r="B250" s="23"/>
      <c r="C250" s="75"/>
      <c r="D250" s="9">
        <v>2019</v>
      </c>
      <c r="E250" s="10">
        <f t="shared" si="61"/>
        <v>0</v>
      </c>
      <c r="F250" s="10">
        <v>0</v>
      </c>
      <c r="G250" s="10">
        <v>0</v>
      </c>
      <c r="H250" s="10">
        <v>0</v>
      </c>
      <c r="I250" s="10">
        <v>0</v>
      </c>
    </row>
    <row r="251" spans="1:9" ht="17.100000000000001" customHeight="1" x14ac:dyDescent="0.3">
      <c r="A251" s="67"/>
      <c r="B251" s="23"/>
      <c r="C251" s="75"/>
      <c r="D251" s="9">
        <v>2020</v>
      </c>
      <c r="E251" s="10">
        <f t="shared" si="61"/>
        <v>0</v>
      </c>
      <c r="F251" s="10">
        <v>0</v>
      </c>
      <c r="G251" s="10">
        <v>0</v>
      </c>
      <c r="H251" s="10">
        <v>0</v>
      </c>
      <c r="I251" s="10">
        <v>0</v>
      </c>
    </row>
    <row r="252" spans="1:9" ht="17.100000000000001" customHeight="1" x14ac:dyDescent="0.3">
      <c r="A252" s="67"/>
      <c r="B252" s="23"/>
      <c r="C252" s="75"/>
      <c r="D252" s="9">
        <v>2021</v>
      </c>
      <c r="E252" s="10">
        <f t="shared" si="61"/>
        <v>323006.41000000003</v>
      </c>
      <c r="F252" s="10">
        <v>0</v>
      </c>
      <c r="G252" s="10">
        <v>290705.77</v>
      </c>
      <c r="H252" s="10">
        <v>0</v>
      </c>
      <c r="I252" s="10">
        <v>32300.639999999999</v>
      </c>
    </row>
    <row r="253" spans="1:9" ht="17.100000000000001" customHeight="1" x14ac:dyDescent="0.3">
      <c r="A253" s="67"/>
      <c r="B253" s="23"/>
      <c r="C253" s="75"/>
      <c r="D253" s="9">
        <v>2022</v>
      </c>
      <c r="E253" s="10">
        <f t="shared" si="61"/>
        <v>0</v>
      </c>
      <c r="F253" s="10">
        <v>0</v>
      </c>
      <c r="G253" s="10">
        <v>0</v>
      </c>
      <c r="H253" s="10">
        <v>0</v>
      </c>
      <c r="I253" s="10">
        <v>0</v>
      </c>
    </row>
    <row r="254" spans="1:9" ht="17.100000000000001" customHeight="1" x14ac:dyDescent="0.3">
      <c r="A254" s="67"/>
      <c r="B254" s="23"/>
      <c r="C254" s="75"/>
      <c r="D254" s="9">
        <v>2023</v>
      </c>
      <c r="E254" s="10">
        <f t="shared" si="61"/>
        <v>0</v>
      </c>
      <c r="F254" s="10">
        <v>0</v>
      </c>
      <c r="G254" s="10">
        <v>0</v>
      </c>
      <c r="H254" s="10">
        <v>0</v>
      </c>
      <c r="I254" s="10">
        <v>0</v>
      </c>
    </row>
    <row r="255" spans="1:9" ht="17.100000000000001" customHeight="1" x14ac:dyDescent="0.3">
      <c r="A255" s="67"/>
      <c r="B255" s="23"/>
      <c r="C255" s="75"/>
      <c r="D255" s="9">
        <v>2024</v>
      </c>
      <c r="E255" s="10">
        <f t="shared" si="61"/>
        <v>0</v>
      </c>
      <c r="F255" s="10">
        <v>0</v>
      </c>
      <c r="G255" s="10">
        <v>0</v>
      </c>
      <c r="H255" s="10">
        <v>0</v>
      </c>
      <c r="I255" s="10">
        <v>0</v>
      </c>
    </row>
    <row r="256" spans="1:9" ht="17.100000000000001" customHeight="1" x14ac:dyDescent="0.3">
      <c r="A256" s="67"/>
      <c r="B256" s="23"/>
      <c r="C256" s="75"/>
      <c r="D256" s="9">
        <v>2025</v>
      </c>
      <c r="E256" s="10">
        <f t="shared" ref="E256" si="66">F256+G256+H256+I256</f>
        <v>0</v>
      </c>
      <c r="F256" s="10">
        <v>0</v>
      </c>
      <c r="G256" s="10">
        <v>0</v>
      </c>
      <c r="H256" s="10">
        <v>0</v>
      </c>
      <c r="I256" s="10">
        <v>0</v>
      </c>
    </row>
    <row r="257" spans="1:9" ht="17.100000000000001" customHeight="1" x14ac:dyDescent="0.3">
      <c r="A257" s="67"/>
      <c r="B257" s="23"/>
      <c r="C257" s="76"/>
      <c r="D257" s="9">
        <v>2026</v>
      </c>
      <c r="E257" s="10">
        <f t="shared" si="61"/>
        <v>0</v>
      </c>
      <c r="F257" s="10">
        <v>0</v>
      </c>
      <c r="G257" s="10">
        <v>0</v>
      </c>
      <c r="H257" s="10">
        <v>0</v>
      </c>
      <c r="I257" s="10">
        <v>0</v>
      </c>
    </row>
    <row r="258" spans="1:9" ht="17.100000000000001" customHeight="1" x14ac:dyDescent="0.3">
      <c r="A258" s="67"/>
      <c r="B258" s="23"/>
      <c r="C258" s="69" t="s">
        <v>46</v>
      </c>
      <c r="D258" s="9" t="s">
        <v>5</v>
      </c>
      <c r="E258" s="10">
        <f t="shared" si="61"/>
        <v>11293914.58</v>
      </c>
      <c r="F258" s="10">
        <f>F259+F260+F261+F262+F263+F264+F266</f>
        <v>0</v>
      </c>
      <c r="G258" s="10">
        <f t="shared" ref="G258:I258" si="67">G259+G260+G261+G262+G263+G264+G266</f>
        <v>10164521.1</v>
      </c>
      <c r="H258" s="10">
        <f t="shared" si="67"/>
        <v>0</v>
      </c>
      <c r="I258" s="10">
        <f t="shared" si="67"/>
        <v>1129393.48</v>
      </c>
    </row>
    <row r="259" spans="1:9" ht="17.100000000000001" customHeight="1" x14ac:dyDescent="0.3">
      <c r="A259" s="67"/>
      <c r="B259" s="23"/>
      <c r="C259" s="77"/>
      <c r="D259" s="9">
        <v>2019</v>
      </c>
      <c r="E259" s="10">
        <f t="shared" si="61"/>
        <v>0</v>
      </c>
      <c r="F259" s="10">
        <v>0</v>
      </c>
      <c r="G259" s="10">
        <v>0</v>
      </c>
      <c r="H259" s="10">
        <v>0</v>
      </c>
      <c r="I259" s="10">
        <v>0</v>
      </c>
    </row>
    <row r="260" spans="1:9" ht="17.100000000000001" customHeight="1" x14ac:dyDescent="0.3">
      <c r="A260" s="67"/>
      <c r="B260" s="23"/>
      <c r="C260" s="77"/>
      <c r="D260" s="9">
        <v>2020</v>
      </c>
      <c r="E260" s="10">
        <f t="shared" si="61"/>
        <v>0</v>
      </c>
      <c r="F260" s="10">
        <v>0</v>
      </c>
      <c r="G260" s="10">
        <v>0</v>
      </c>
      <c r="H260" s="10">
        <v>0</v>
      </c>
      <c r="I260" s="10">
        <v>0</v>
      </c>
    </row>
    <row r="261" spans="1:9" ht="17.100000000000001" customHeight="1" x14ac:dyDescent="0.3">
      <c r="A261" s="67"/>
      <c r="B261" s="23"/>
      <c r="C261" s="77"/>
      <c r="D261" s="9">
        <v>2021</v>
      </c>
      <c r="E261" s="10">
        <f t="shared" si="61"/>
        <v>0</v>
      </c>
      <c r="F261" s="10">
        <v>0</v>
      </c>
      <c r="G261" s="10">
        <v>0</v>
      </c>
      <c r="H261" s="10">
        <v>0</v>
      </c>
      <c r="I261" s="10">
        <v>0</v>
      </c>
    </row>
    <row r="262" spans="1:9" ht="17.100000000000001" customHeight="1" x14ac:dyDescent="0.3">
      <c r="A262" s="67"/>
      <c r="B262" s="23"/>
      <c r="C262" s="77"/>
      <c r="D262" s="9">
        <v>2022</v>
      </c>
      <c r="E262" s="10">
        <f t="shared" si="61"/>
        <v>11293914.58</v>
      </c>
      <c r="F262" s="10">
        <v>0</v>
      </c>
      <c r="G262" s="10">
        <v>10164521.1</v>
      </c>
      <c r="H262" s="10">
        <v>0</v>
      </c>
      <c r="I262" s="10">
        <v>1129393.48</v>
      </c>
    </row>
    <row r="263" spans="1:9" ht="17.100000000000001" customHeight="1" x14ac:dyDescent="0.3">
      <c r="A263" s="67"/>
      <c r="B263" s="23"/>
      <c r="C263" s="77"/>
      <c r="D263" s="9">
        <v>2023</v>
      </c>
      <c r="E263" s="10">
        <f t="shared" si="61"/>
        <v>0</v>
      </c>
      <c r="F263" s="10">
        <v>0</v>
      </c>
      <c r="G263" s="10">
        <v>0</v>
      </c>
      <c r="H263" s="10">
        <v>0</v>
      </c>
      <c r="I263" s="10">
        <v>0</v>
      </c>
    </row>
    <row r="264" spans="1:9" ht="17.100000000000001" customHeight="1" x14ac:dyDescent="0.3">
      <c r="A264" s="67"/>
      <c r="B264" s="23"/>
      <c r="C264" s="77"/>
      <c r="D264" s="9">
        <v>2024</v>
      </c>
      <c r="E264" s="10">
        <f t="shared" si="61"/>
        <v>0</v>
      </c>
      <c r="F264" s="10">
        <v>0</v>
      </c>
      <c r="G264" s="10">
        <v>0</v>
      </c>
      <c r="H264" s="10">
        <v>0</v>
      </c>
      <c r="I264" s="10">
        <v>0</v>
      </c>
    </row>
    <row r="265" spans="1:9" ht="17.100000000000001" customHeight="1" x14ac:dyDescent="0.3">
      <c r="A265" s="67"/>
      <c r="B265" s="23"/>
      <c r="C265" s="77"/>
      <c r="D265" s="9">
        <v>2025</v>
      </c>
      <c r="E265" s="10">
        <f t="shared" ref="E265" si="68">F265+G265+H265+I265</f>
        <v>0</v>
      </c>
      <c r="F265" s="10">
        <v>0</v>
      </c>
      <c r="G265" s="10">
        <v>0</v>
      </c>
      <c r="H265" s="10">
        <v>0</v>
      </c>
      <c r="I265" s="10">
        <v>0</v>
      </c>
    </row>
    <row r="266" spans="1:9" ht="17.100000000000001" customHeight="1" x14ac:dyDescent="0.3">
      <c r="A266" s="67"/>
      <c r="B266" s="23"/>
      <c r="C266" s="76"/>
      <c r="D266" s="9">
        <v>2026</v>
      </c>
      <c r="E266" s="10">
        <f t="shared" si="61"/>
        <v>0</v>
      </c>
      <c r="F266" s="10">
        <v>0</v>
      </c>
      <c r="G266" s="10">
        <v>0</v>
      </c>
      <c r="H266" s="10">
        <v>0</v>
      </c>
      <c r="I266" s="10">
        <v>0</v>
      </c>
    </row>
    <row r="267" spans="1:9" ht="17.100000000000001" customHeight="1" x14ac:dyDescent="0.3">
      <c r="A267" s="67"/>
      <c r="B267" s="23"/>
      <c r="C267" s="69" t="s">
        <v>47</v>
      </c>
      <c r="D267" s="9" t="s">
        <v>5</v>
      </c>
      <c r="E267" s="10">
        <f>F267+G267+H267+I267</f>
        <v>2773345.92</v>
      </c>
      <c r="F267" s="10">
        <f>F268+F269+F270+F271+F272+F273+F275</f>
        <v>0</v>
      </c>
      <c r="G267" s="10">
        <f t="shared" ref="G267:I267" si="69">G268+G269+G270+G271+G272+G273+G275</f>
        <v>2496010.83</v>
      </c>
      <c r="H267" s="10">
        <f t="shared" si="69"/>
        <v>0</v>
      </c>
      <c r="I267" s="10">
        <f t="shared" si="69"/>
        <v>277335.09000000003</v>
      </c>
    </row>
    <row r="268" spans="1:9" ht="17.100000000000001" customHeight="1" x14ac:dyDescent="0.3">
      <c r="A268" s="67"/>
      <c r="B268" s="23"/>
      <c r="C268" s="77"/>
      <c r="D268" s="9">
        <v>2019</v>
      </c>
      <c r="E268" s="10">
        <f t="shared" ref="E268:E272" si="70">F268+G268+H268+I268</f>
        <v>0</v>
      </c>
      <c r="F268" s="10">
        <v>0</v>
      </c>
      <c r="G268" s="10">
        <v>0</v>
      </c>
      <c r="H268" s="10">
        <v>0</v>
      </c>
      <c r="I268" s="10">
        <v>0</v>
      </c>
    </row>
    <row r="269" spans="1:9" ht="17.100000000000001" customHeight="1" x14ac:dyDescent="0.3">
      <c r="A269" s="67"/>
      <c r="B269" s="23"/>
      <c r="C269" s="77"/>
      <c r="D269" s="9">
        <v>2020</v>
      </c>
      <c r="E269" s="10">
        <f t="shared" si="70"/>
        <v>0</v>
      </c>
      <c r="F269" s="10">
        <v>0</v>
      </c>
      <c r="G269" s="10">
        <v>0</v>
      </c>
      <c r="H269" s="10">
        <v>0</v>
      </c>
      <c r="I269" s="10">
        <v>0</v>
      </c>
    </row>
    <row r="270" spans="1:9" ht="17.100000000000001" customHeight="1" x14ac:dyDescent="0.3">
      <c r="A270" s="67"/>
      <c r="B270" s="23"/>
      <c r="C270" s="77"/>
      <c r="D270" s="9">
        <v>2021</v>
      </c>
      <c r="E270" s="10">
        <f t="shared" si="70"/>
        <v>0</v>
      </c>
      <c r="F270" s="10">
        <v>0</v>
      </c>
      <c r="G270" s="10">
        <v>0</v>
      </c>
      <c r="H270" s="10">
        <v>0</v>
      </c>
      <c r="I270" s="10">
        <v>0</v>
      </c>
    </row>
    <row r="271" spans="1:9" ht="17.100000000000001" customHeight="1" x14ac:dyDescent="0.3">
      <c r="A271" s="67"/>
      <c r="B271" s="23"/>
      <c r="C271" s="77"/>
      <c r="D271" s="9">
        <v>2022</v>
      </c>
      <c r="E271" s="10">
        <f t="shared" si="70"/>
        <v>2773345.92</v>
      </c>
      <c r="F271" s="10">
        <v>0</v>
      </c>
      <c r="G271" s="10">
        <v>2496010.83</v>
      </c>
      <c r="H271" s="10">
        <v>0</v>
      </c>
      <c r="I271" s="10">
        <v>277335.09000000003</v>
      </c>
    </row>
    <row r="272" spans="1:9" ht="17.100000000000001" customHeight="1" x14ac:dyDescent="0.3">
      <c r="A272" s="67"/>
      <c r="B272" s="23"/>
      <c r="C272" s="77"/>
      <c r="D272" s="9">
        <v>2023</v>
      </c>
      <c r="E272" s="10">
        <f t="shared" si="70"/>
        <v>0</v>
      </c>
      <c r="F272" s="10">
        <v>0</v>
      </c>
      <c r="G272" s="10">
        <v>0</v>
      </c>
      <c r="H272" s="10">
        <v>0</v>
      </c>
      <c r="I272" s="10">
        <v>0</v>
      </c>
    </row>
    <row r="273" spans="1:9" ht="17.100000000000001" customHeight="1" x14ac:dyDescent="0.3">
      <c r="A273" s="67"/>
      <c r="B273" s="23"/>
      <c r="C273" s="77"/>
      <c r="D273" s="9">
        <v>2024</v>
      </c>
      <c r="E273" s="10">
        <f>F273+G273+H273+I273</f>
        <v>0</v>
      </c>
      <c r="F273" s="10">
        <v>0</v>
      </c>
      <c r="G273" s="10">
        <v>0</v>
      </c>
      <c r="H273" s="10">
        <v>0</v>
      </c>
      <c r="I273" s="10">
        <v>0</v>
      </c>
    </row>
    <row r="274" spans="1:9" ht="17.100000000000001" customHeight="1" x14ac:dyDescent="0.3">
      <c r="A274" s="67"/>
      <c r="B274" s="23"/>
      <c r="C274" s="77"/>
      <c r="D274" s="9">
        <v>2025</v>
      </c>
      <c r="E274" s="10">
        <f>F274+G274+H274+I274</f>
        <v>0</v>
      </c>
      <c r="F274" s="10">
        <v>0</v>
      </c>
      <c r="G274" s="10">
        <v>0</v>
      </c>
      <c r="H274" s="10">
        <v>0</v>
      </c>
      <c r="I274" s="10">
        <v>0</v>
      </c>
    </row>
    <row r="275" spans="1:9" ht="17.100000000000001" customHeight="1" x14ac:dyDescent="0.3">
      <c r="A275" s="67"/>
      <c r="B275" s="23"/>
      <c r="C275" s="76"/>
      <c r="D275" s="9">
        <v>2026</v>
      </c>
      <c r="E275" s="10">
        <f>F275+G275+H275+I275</f>
        <v>0</v>
      </c>
      <c r="F275" s="10">
        <v>0</v>
      </c>
      <c r="G275" s="10">
        <v>0</v>
      </c>
      <c r="H275" s="10">
        <v>0</v>
      </c>
      <c r="I275" s="10">
        <v>0</v>
      </c>
    </row>
    <row r="276" spans="1:9" ht="17.100000000000001" customHeight="1" x14ac:dyDescent="0.3">
      <c r="A276" s="67"/>
      <c r="B276" s="23"/>
      <c r="C276" s="69" t="s">
        <v>48</v>
      </c>
      <c r="D276" s="9" t="s">
        <v>5</v>
      </c>
      <c r="E276" s="10">
        <f t="shared" ref="E276:E282" si="71">F276+G276+H276+I276</f>
        <v>499935.89999999997</v>
      </c>
      <c r="F276" s="10">
        <f>F277+F278+F279+F280+F281+F282+F284</f>
        <v>0</v>
      </c>
      <c r="G276" s="10">
        <f t="shared" ref="G276:I276" si="72">G277+G278+G279+G280+G281+G282+G284</f>
        <v>449942.22</v>
      </c>
      <c r="H276" s="10">
        <f t="shared" si="72"/>
        <v>0</v>
      </c>
      <c r="I276" s="10">
        <f t="shared" si="72"/>
        <v>49993.68</v>
      </c>
    </row>
    <row r="277" spans="1:9" ht="17.100000000000001" customHeight="1" x14ac:dyDescent="0.3">
      <c r="A277" s="67"/>
      <c r="B277" s="23"/>
      <c r="C277" s="77"/>
      <c r="D277" s="9">
        <v>2019</v>
      </c>
      <c r="E277" s="10">
        <f t="shared" si="71"/>
        <v>0</v>
      </c>
      <c r="F277" s="10">
        <v>0</v>
      </c>
      <c r="G277" s="10">
        <v>0</v>
      </c>
      <c r="H277" s="10">
        <v>0</v>
      </c>
      <c r="I277" s="10">
        <v>0</v>
      </c>
    </row>
    <row r="278" spans="1:9" ht="17.100000000000001" customHeight="1" x14ac:dyDescent="0.3">
      <c r="A278" s="67"/>
      <c r="B278" s="23"/>
      <c r="C278" s="77"/>
      <c r="D278" s="9">
        <v>2020</v>
      </c>
      <c r="E278" s="10">
        <f t="shared" si="71"/>
        <v>0</v>
      </c>
      <c r="F278" s="10">
        <v>0</v>
      </c>
      <c r="G278" s="10">
        <v>0</v>
      </c>
      <c r="H278" s="10">
        <v>0</v>
      </c>
      <c r="I278" s="10">
        <v>0</v>
      </c>
    </row>
    <row r="279" spans="1:9" ht="17.100000000000001" customHeight="1" x14ac:dyDescent="0.3">
      <c r="A279" s="67"/>
      <c r="B279" s="23"/>
      <c r="C279" s="77"/>
      <c r="D279" s="9">
        <v>2021</v>
      </c>
      <c r="E279" s="10">
        <f t="shared" si="71"/>
        <v>0</v>
      </c>
      <c r="F279" s="10">
        <v>0</v>
      </c>
      <c r="G279" s="10">
        <v>0</v>
      </c>
      <c r="H279" s="10">
        <v>0</v>
      </c>
      <c r="I279" s="10">
        <v>0</v>
      </c>
    </row>
    <row r="280" spans="1:9" ht="17.100000000000001" customHeight="1" x14ac:dyDescent="0.3">
      <c r="A280" s="67"/>
      <c r="B280" s="23"/>
      <c r="C280" s="77"/>
      <c r="D280" s="9">
        <v>2022</v>
      </c>
      <c r="E280" s="10">
        <f t="shared" si="71"/>
        <v>499935.89999999997</v>
      </c>
      <c r="F280" s="10">
        <v>0</v>
      </c>
      <c r="G280" s="10">
        <v>449942.22</v>
      </c>
      <c r="H280" s="10">
        <v>0</v>
      </c>
      <c r="I280" s="10">
        <v>49993.68</v>
      </c>
    </row>
    <row r="281" spans="1:9" ht="17.100000000000001" customHeight="1" x14ac:dyDescent="0.3">
      <c r="A281" s="67"/>
      <c r="B281" s="23"/>
      <c r="C281" s="77"/>
      <c r="D281" s="9">
        <v>2023</v>
      </c>
      <c r="E281" s="10">
        <f t="shared" si="71"/>
        <v>0</v>
      </c>
      <c r="F281" s="10">
        <v>0</v>
      </c>
      <c r="G281" s="10">
        <v>0</v>
      </c>
      <c r="H281" s="10">
        <v>0</v>
      </c>
      <c r="I281" s="10">
        <v>0</v>
      </c>
    </row>
    <row r="282" spans="1:9" ht="17.100000000000001" customHeight="1" x14ac:dyDescent="0.3">
      <c r="A282" s="67"/>
      <c r="B282" s="23"/>
      <c r="C282" s="77"/>
      <c r="D282" s="9">
        <v>2024</v>
      </c>
      <c r="E282" s="10">
        <f t="shared" si="71"/>
        <v>0</v>
      </c>
      <c r="F282" s="10">
        <v>0</v>
      </c>
      <c r="G282" s="10">
        <v>0</v>
      </c>
      <c r="H282" s="10">
        <v>0</v>
      </c>
      <c r="I282" s="10">
        <v>0</v>
      </c>
    </row>
    <row r="283" spans="1:9" ht="17.100000000000001" customHeight="1" x14ac:dyDescent="0.3">
      <c r="A283" s="67"/>
      <c r="B283" s="23"/>
      <c r="C283" s="77"/>
      <c r="D283" s="9">
        <v>2025</v>
      </c>
      <c r="E283" s="10">
        <f>F283+G283+H283+I283</f>
        <v>0</v>
      </c>
      <c r="F283" s="10">
        <v>0</v>
      </c>
      <c r="G283" s="10">
        <v>0</v>
      </c>
      <c r="H283" s="10">
        <v>0</v>
      </c>
      <c r="I283" s="10">
        <v>0</v>
      </c>
    </row>
    <row r="284" spans="1:9" ht="17.100000000000001" customHeight="1" x14ac:dyDescent="0.3">
      <c r="A284" s="67"/>
      <c r="B284" s="23"/>
      <c r="C284" s="76"/>
      <c r="D284" s="9">
        <v>2026</v>
      </c>
      <c r="E284" s="10">
        <f>F284+G284+H284+I284</f>
        <v>0</v>
      </c>
      <c r="F284" s="10">
        <v>0</v>
      </c>
      <c r="G284" s="10">
        <v>0</v>
      </c>
      <c r="H284" s="10">
        <v>0</v>
      </c>
      <c r="I284" s="10">
        <v>0</v>
      </c>
    </row>
    <row r="285" spans="1:9" ht="17.100000000000001" customHeight="1" x14ac:dyDescent="0.3">
      <c r="A285" s="67"/>
      <c r="B285" s="23"/>
      <c r="C285" s="89" t="s">
        <v>49</v>
      </c>
      <c r="D285" s="9" t="s">
        <v>5</v>
      </c>
      <c r="E285" s="10">
        <f t="shared" ref="E285:E302" si="73">F285+G285+H285+I285</f>
        <v>1780000</v>
      </c>
      <c r="F285" s="10">
        <f>F286+F287+F288+F289+F290+F291+F293</f>
        <v>0</v>
      </c>
      <c r="G285" s="10">
        <f t="shared" ref="G285" si="74">G286+G287+G288+G289+G290+G291+G293</f>
        <v>1780000</v>
      </c>
      <c r="H285" s="10">
        <v>0</v>
      </c>
      <c r="I285" s="10">
        <v>0</v>
      </c>
    </row>
    <row r="286" spans="1:9" ht="17.100000000000001" customHeight="1" x14ac:dyDescent="0.3">
      <c r="A286" s="67"/>
      <c r="B286" s="23"/>
      <c r="C286" s="90"/>
      <c r="D286" s="9">
        <v>2019</v>
      </c>
      <c r="E286" s="10">
        <f t="shared" si="73"/>
        <v>0</v>
      </c>
      <c r="F286" s="10">
        <v>0</v>
      </c>
      <c r="G286" s="10">
        <v>0</v>
      </c>
      <c r="H286" s="10">
        <v>0</v>
      </c>
      <c r="I286" s="10">
        <v>0</v>
      </c>
    </row>
    <row r="287" spans="1:9" ht="17.100000000000001" customHeight="1" x14ac:dyDescent="0.3">
      <c r="A287" s="67"/>
      <c r="B287" s="23"/>
      <c r="C287" s="90"/>
      <c r="D287" s="9">
        <v>2020</v>
      </c>
      <c r="E287" s="10">
        <f t="shared" si="73"/>
        <v>0</v>
      </c>
      <c r="F287" s="10">
        <v>0</v>
      </c>
      <c r="G287" s="10">
        <v>0</v>
      </c>
      <c r="H287" s="10">
        <v>0</v>
      </c>
      <c r="I287" s="10">
        <v>0</v>
      </c>
    </row>
    <row r="288" spans="1:9" ht="17.100000000000001" customHeight="1" x14ac:dyDescent="0.3">
      <c r="A288" s="67"/>
      <c r="B288" s="23"/>
      <c r="C288" s="90"/>
      <c r="D288" s="9">
        <v>2021</v>
      </c>
      <c r="E288" s="10">
        <f t="shared" si="73"/>
        <v>0</v>
      </c>
      <c r="F288" s="10">
        <v>0</v>
      </c>
      <c r="G288" s="10">
        <v>0</v>
      </c>
      <c r="H288" s="10">
        <v>0</v>
      </c>
      <c r="I288" s="10">
        <v>0</v>
      </c>
    </row>
    <row r="289" spans="1:9" ht="17.100000000000001" customHeight="1" x14ac:dyDescent="0.3">
      <c r="A289" s="67"/>
      <c r="B289" s="23"/>
      <c r="C289" s="90"/>
      <c r="D289" s="9">
        <v>2022</v>
      </c>
      <c r="E289" s="10">
        <f t="shared" si="73"/>
        <v>0</v>
      </c>
      <c r="F289" s="10">
        <v>0</v>
      </c>
      <c r="G289" s="10">
        <v>0</v>
      </c>
      <c r="H289" s="10">
        <v>0</v>
      </c>
      <c r="I289" s="10">
        <v>0</v>
      </c>
    </row>
    <row r="290" spans="1:9" ht="17.100000000000001" customHeight="1" x14ac:dyDescent="0.3">
      <c r="A290" s="67"/>
      <c r="B290" s="23"/>
      <c r="C290" s="90"/>
      <c r="D290" s="9">
        <v>2023</v>
      </c>
      <c r="E290" s="10">
        <f t="shared" si="73"/>
        <v>1780000</v>
      </c>
      <c r="F290" s="10">
        <v>0</v>
      </c>
      <c r="G290" s="10">
        <v>1780000</v>
      </c>
      <c r="H290" s="10">
        <v>0</v>
      </c>
      <c r="I290" s="10">
        <v>0</v>
      </c>
    </row>
    <row r="291" spans="1:9" ht="17.100000000000001" customHeight="1" x14ac:dyDescent="0.3">
      <c r="A291" s="67"/>
      <c r="B291" s="23"/>
      <c r="C291" s="90"/>
      <c r="D291" s="9">
        <v>2024</v>
      </c>
      <c r="E291" s="10">
        <f t="shared" si="73"/>
        <v>0</v>
      </c>
      <c r="F291" s="10">
        <v>0</v>
      </c>
      <c r="G291" s="10">
        <v>0</v>
      </c>
      <c r="H291" s="10">
        <v>0</v>
      </c>
      <c r="I291" s="10">
        <v>0</v>
      </c>
    </row>
    <row r="292" spans="1:9" ht="17.100000000000001" customHeight="1" x14ac:dyDescent="0.3">
      <c r="A292" s="67"/>
      <c r="B292" s="23"/>
      <c r="C292" s="90"/>
      <c r="D292" s="9">
        <v>2025</v>
      </c>
      <c r="E292" s="10">
        <f t="shared" ref="E292" si="75">F292+G292+H292+I292</f>
        <v>0</v>
      </c>
      <c r="F292" s="10">
        <v>0</v>
      </c>
      <c r="G292" s="10">
        <v>0</v>
      </c>
      <c r="H292" s="10">
        <v>0</v>
      </c>
      <c r="I292" s="10">
        <v>0</v>
      </c>
    </row>
    <row r="293" spans="1:9" ht="17.100000000000001" customHeight="1" x14ac:dyDescent="0.3">
      <c r="A293" s="67"/>
      <c r="B293" s="23"/>
      <c r="C293" s="91"/>
      <c r="D293" s="9">
        <v>2026</v>
      </c>
      <c r="E293" s="10">
        <f t="shared" si="73"/>
        <v>0</v>
      </c>
      <c r="F293" s="10">
        <v>0</v>
      </c>
      <c r="G293" s="10">
        <v>0</v>
      </c>
      <c r="H293" s="10">
        <v>0</v>
      </c>
      <c r="I293" s="10">
        <v>0</v>
      </c>
    </row>
    <row r="294" spans="1:9" ht="17.100000000000001" customHeight="1" x14ac:dyDescent="0.3">
      <c r="A294" s="67"/>
      <c r="B294" s="23"/>
      <c r="C294" s="89" t="s">
        <v>50</v>
      </c>
      <c r="D294" s="9" t="s">
        <v>5</v>
      </c>
      <c r="E294" s="10">
        <f t="shared" si="73"/>
        <v>1780000</v>
      </c>
      <c r="F294" s="10">
        <f>F295+F296+F297+F298+F299+F300+F302</f>
        <v>0</v>
      </c>
      <c r="G294" s="10">
        <f t="shared" ref="G294:I294" si="76">G295+G296+G297+G298+G299+G300+G302</f>
        <v>1780000</v>
      </c>
      <c r="H294" s="10">
        <f t="shared" si="76"/>
        <v>0</v>
      </c>
      <c r="I294" s="10">
        <f t="shared" si="76"/>
        <v>0</v>
      </c>
    </row>
    <row r="295" spans="1:9" ht="17.100000000000001" customHeight="1" x14ac:dyDescent="0.3">
      <c r="A295" s="67"/>
      <c r="B295" s="23"/>
      <c r="C295" s="90"/>
      <c r="D295" s="9">
        <v>2019</v>
      </c>
      <c r="E295" s="10">
        <f t="shared" si="73"/>
        <v>0</v>
      </c>
      <c r="F295" s="10">
        <v>0</v>
      </c>
      <c r="G295" s="10">
        <v>0</v>
      </c>
      <c r="H295" s="10">
        <v>0</v>
      </c>
      <c r="I295" s="10">
        <v>0</v>
      </c>
    </row>
    <row r="296" spans="1:9" ht="17.100000000000001" customHeight="1" x14ac:dyDescent="0.3">
      <c r="A296" s="67"/>
      <c r="B296" s="23"/>
      <c r="C296" s="90"/>
      <c r="D296" s="9">
        <v>2020</v>
      </c>
      <c r="E296" s="10">
        <f t="shared" si="73"/>
        <v>0</v>
      </c>
      <c r="F296" s="10">
        <v>0</v>
      </c>
      <c r="G296" s="10">
        <v>0</v>
      </c>
      <c r="H296" s="10">
        <v>0</v>
      </c>
      <c r="I296" s="10">
        <v>0</v>
      </c>
    </row>
    <row r="297" spans="1:9" ht="17.100000000000001" customHeight="1" x14ac:dyDescent="0.3">
      <c r="A297" s="67"/>
      <c r="B297" s="23"/>
      <c r="C297" s="90"/>
      <c r="D297" s="9">
        <v>2021</v>
      </c>
      <c r="E297" s="10">
        <f t="shared" si="73"/>
        <v>0</v>
      </c>
      <c r="F297" s="10">
        <v>0</v>
      </c>
      <c r="G297" s="10">
        <v>0</v>
      </c>
      <c r="H297" s="10">
        <v>0</v>
      </c>
      <c r="I297" s="10">
        <v>0</v>
      </c>
    </row>
    <row r="298" spans="1:9" ht="17.100000000000001" customHeight="1" x14ac:dyDescent="0.3">
      <c r="A298" s="67"/>
      <c r="B298" s="23"/>
      <c r="C298" s="90"/>
      <c r="D298" s="9">
        <v>2022</v>
      </c>
      <c r="E298" s="10">
        <f t="shared" si="73"/>
        <v>0</v>
      </c>
      <c r="F298" s="10">
        <v>0</v>
      </c>
      <c r="G298" s="10">
        <v>0</v>
      </c>
      <c r="H298" s="10">
        <v>0</v>
      </c>
      <c r="I298" s="10">
        <v>0</v>
      </c>
    </row>
    <row r="299" spans="1:9" ht="17.100000000000001" customHeight="1" x14ac:dyDescent="0.3">
      <c r="A299" s="67"/>
      <c r="B299" s="23"/>
      <c r="C299" s="90"/>
      <c r="D299" s="9">
        <v>2023</v>
      </c>
      <c r="E299" s="10">
        <f t="shared" si="73"/>
        <v>1780000</v>
      </c>
      <c r="F299" s="10">
        <v>0</v>
      </c>
      <c r="G299" s="10">
        <v>1780000</v>
      </c>
      <c r="H299" s="10">
        <v>0</v>
      </c>
      <c r="I299" s="10">
        <v>0</v>
      </c>
    </row>
    <row r="300" spans="1:9" ht="17.100000000000001" customHeight="1" x14ac:dyDescent="0.3">
      <c r="A300" s="67"/>
      <c r="B300" s="23"/>
      <c r="C300" s="90"/>
      <c r="D300" s="9">
        <v>2024</v>
      </c>
      <c r="E300" s="10">
        <f t="shared" si="73"/>
        <v>0</v>
      </c>
      <c r="F300" s="10">
        <v>0</v>
      </c>
      <c r="G300" s="10">
        <v>0</v>
      </c>
      <c r="H300" s="10">
        <v>0</v>
      </c>
      <c r="I300" s="10">
        <v>0</v>
      </c>
    </row>
    <row r="301" spans="1:9" ht="17.100000000000001" customHeight="1" x14ac:dyDescent="0.3">
      <c r="A301" s="67"/>
      <c r="B301" s="23"/>
      <c r="C301" s="90"/>
      <c r="D301" s="9">
        <v>2025</v>
      </c>
      <c r="E301" s="10">
        <f t="shared" ref="E301" si="77">F301+G301+H301+I301</f>
        <v>0</v>
      </c>
      <c r="F301" s="10">
        <v>0</v>
      </c>
      <c r="G301" s="10">
        <v>0</v>
      </c>
      <c r="H301" s="10">
        <v>0</v>
      </c>
      <c r="I301" s="10">
        <v>0</v>
      </c>
    </row>
    <row r="302" spans="1:9" ht="17.100000000000001" customHeight="1" x14ac:dyDescent="0.3">
      <c r="A302" s="67"/>
      <c r="B302" s="23"/>
      <c r="C302" s="91"/>
      <c r="D302" s="9">
        <v>2026</v>
      </c>
      <c r="E302" s="10">
        <f t="shared" si="73"/>
        <v>0</v>
      </c>
      <c r="F302" s="10">
        <v>0</v>
      </c>
      <c r="G302" s="10">
        <v>0</v>
      </c>
      <c r="H302" s="10">
        <v>0</v>
      </c>
      <c r="I302" s="10">
        <v>0</v>
      </c>
    </row>
    <row r="303" spans="1:9" ht="17.100000000000001" customHeight="1" x14ac:dyDescent="0.3">
      <c r="A303" s="67"/>
      <c r="B303" s="23"/>
      <c r="C303" s="89" t="s">
        <v>51</v>
      </c>
      <c r="D303" s="9" t="s">
        <v>5</v>
      </c>
      <c r="E303" s="10">
        <f>F303+G303+H303+I303</f>
        <v>1780000</v>
      </c>
      <c r="F303" s="10">
        <f>F304+F305+F306+F307+F308+F309+F311+F310</f>
        <v>0</v>
      </c>
      <c r="G303" s="10">
        <f>G304+G305+G306+G307+G308+G309+G311+G310</f>
        <v>1780000</v>
      </c>
      <c r="H303" s="10">
        <f t="shared" ref="H303:I303" si="78">H304+H305+H306+H307+H308+H309+H311+H310</f>
        <v>0</v>
      </c>
      <c r="I303" s="10">
        <f t="shared" si="78"/>
        <v>0</v>
      </c>
    </row>
    <row r="304" spans="1:9" ht="17.100000000000001" customHeight="1" x14ac:dyDescent="0.3">
      <c r="A304" s="67"/>
      <c r="B304" s="23"/>
      <c r="C304" s="92"/>
      <c r="D304" s="9">
        <v>2019</v>
      </c>
      <c r="E304" s="10">
        <f t="shared" ref="E304:E311" si="79">F304+G304+H304+I304</f>
        <v>0</v>
      </c>
      <c r="F304" s="10">
        <v>0</v>
      </c>
      <c r="G304" s="10">
        <v>0</v>
      </c>
      <c r="H304" s="10">
        <v>0</v>
      </c>
      <c r="I304" s="10">
        <v>0</v>
      </c>
    </row>
    <row r="305" spans="1:9" ht="17.100000000000001" customHeight="1" x14ac:dyDescent="0.3">
      <c r="A305" s="67"/>
      <c r="B305" s="23"/>
      <c r="C305" s="92"/>
      <c r="D305" s="9">
        <v>2020</v>
      </c>
      <c r="E305" s="10">
        <f t="shared" si="79"/>
        <v>0</v>
      </c>
      <c r="F305" s="10">
        <v>0</v>
      </c>
      <c r="G305" s="10">
        <v>0</v>
      </c>
      <c r="H305" s="10">
        <v>0</v>
      </c>
      <c r="I305" s="10">
        <v>0</v>
      </c>
    </row>
    <row r="306" spans="1:9" ht="17.100000000000001" customHeight="1" x14ac:dyDescent="0.3">
      <c r="A306" s="67"/>
      <c r="B306" s="23"/>
      <c r="C306" s="92"/>
      <c r="D306" s="9">
        <v>2021</v>
      </c>
      <c r="E306" s="10">
        <f t="shared" si="79"/>
        <v>0</v>
      </c>
      <c r="F306" s="10">
        <v>0</v>
      </c>
      <c r="G306" s="10">
        <v>0</v>
      </c>
      <c r="H306" s="10">
        <v>0</v>
      </c>
      <c r="I306" s="10">
        <v>0</v>
      </c>
    </row>
    <row r="307" spans="1:9" ht="17.100000000000001" customHeight="1" x14ac:dyDescent="0.3">
      <c r="A307" s="67"/>
      <c r="B307" s="23"/>
      <c r="C307" s="92"/>
      <c r="D307" s="9">
        <v>2022</v>
      </c>
      <c r="E307" s="10">
        <f t="shared" si="79"/>
        <v>0</v>
      </c>
      <c r="F307" s="10">
        <v>0</v>
      </c>
      <c r="G307" s="10">
        <v>0</v>
      </c>
      <c r="H307" s="10">
        <v>0</v>
      </c>
      <c r="I307" s="10">
        <v>0</v>
      </c>
    </row>
    <row r="308" spans="1:9" ht="17.100000000000001" customHeight="1" x14ac:dyDescent="0.3">
      <c r="A308" s="67"/>
      <c r="B308" s="23"/>
      <c r="C308" s="92"/>
      <c r="D308" s="9">
        <v>2023</v>
      </c>
      <c r="E308" s="10">
        <f t="shared" si="79"/>
        <v>1780000</v>
      </c>
      <c r="F308" s="10">
        <v>0</v>
      </c>
      <c r="G308" s="10">
        <v>1780000</v>
      </c>
      <c r="H308" s="10">
        <v>0</v>
      </c>
      <c r="I308" s="10">
        <v>0</v>
      </c>
    </row>
    <row r="309" spans="1:9" ht="17.100000000000001" customHeight="1" x14ac:dyDescent="0.3">
      <c r="A309" s="67"/>
      <c r="B309" s="23"/>
      <c r="C309" s="92"/>
      <c r="D309" s="9">
        <v>2024</v>
      </c>
      <c r="E309" s="10">
        <f t="shared" si="79"/>
        <v>0</v>
      </c>
      <c r="F309" s="10">
        <v>0</v>
      </c>
      <c r="G309" s="10">
        <v>0</v>
      </c>
      <c r="H309" s="10">
        <v>0</v>
      </c>
      <c r="I309" s="10">
        <v>0</v>
      </c>
    </row>
    <row r="310" spans="1:9" ht="17.100000000000001" customHeight="1" x14ac:dyDescent="0.3">
      <c r="A310" s="67"/>
      <c r="B310" s="23"/>
      <c r="C310" s="92"/>
      <c r="D310" s="9">
        <v>2025</v>
      </c>
      <c r="E310" s="10">
        <f t="shared" si="79"/>
        <v>0</v>
      </c>
      <c r="F310" s="10">
        <v>0</v>
      </c>
      <c r="G310" s="10">
        <v>0</v>
      </c>
      <c r="H310" s="10">
        <v>0</v>
      </c>
      <c r="I310" s="10">
        <v>0</v>
      </c>
    </row>
    <row r="311" spans="1:9" ht="16.95" customHeight="1" x14ac:dyDescent="0.3">
      <c r="A311" s="67"/>
      <c r="B311" s="23"/>
      <c r="C311" s="93"/>
      <c r="D311" s="9">
        <v>2026</v>
      </c>
      <c r="E311" s="10">
        <f t="shared" si="79"/>
        <v>0</v>
      </c>
      <c r="F311" s="10">
        <v>0</v>
      </c>
      <c r="G311" s="10">
        <v>0</v>
      </c>
      <c r="H311" s="10">
        <v>0</v>
      </c>
      <c r="I311" s="10">
        <v>0</v>
      </c>
    </row>
    <row r="312" spans="1:9" ht="17.100000000000001" customHeight="1" x14ac:dyDescent="0.3">
      <c r="A312" s="67"/>
      <c r="B312" s="35" t="s">
        <v>79</v>
      </c>
      <c r="C312" s="72" t="s">
        <v>73</v>
      </c>
      <c r="D312" s="9" t="s">
        <v>5</v>
      </c>
      <c r="E312" s="10">
        <f>F312+G312+H312+I312</f>
        <v>2000000</v>
      </c>
      <c r="F312" s="10">
        <f>F313+F314+F315</f>
        <v>0</v>
      </c>
      <c r="G312" s="10">
        <f t="shared" ref="G312:I312" si="80">G313+G314+G315</f>
        <v>1978470</v>
      </c>
      <c r="H312" s="10">
        <f t="shared" si="80"/>
        <v>0</v>
      </c>
      <c r="I312" s="10">
        <f t="shared" si="80"/>
        <v>21530</v>
      </c>
    </row>
    <row r="313" spans="1:9" ht="17.100000000000001" customHeight="1" x14ac:dyDescent="0.3">
      <c r="A313" s="67"/>
      <c r="B313" s="94"/>
      <c r="C313" s="73"/>
      <c r="D313" s="9">
        <v>2024</v>
      </c>
      <c r="E313" s="10">
        <f t="shared" ref="E313:E315" si="81">F313+G313+H313+I313</f>
        <v>2000000</v>
      </c>
      <c r="F313" s="10">
        <v>0</v>
      </c>
      <c r="G313" s="10">
        <v>1978470</v>
      </c>
      <c r="H313" s="10">
        <v>0</v>
      </c>
      <c r="I313" s="10">
        <v>21530</v>
      </c>
    </row>
    <row r="314" spans="1:9" ht="17.100000000000001" customHeight="1" x14ac:dyDescent="0.3">
      <c r="A314" s="67"/>
      <c r="B314" s="94"/>
      <c r="C314" s="73"/>
      <c r="D314" s="9">
        <v>2025</v>
      </c>
      <c r="E314" s="10">
        <f t="shared" ref="E314" si="82">F314+G314+H314+I314</f>
        <v>0</v>
      </c>
      <c r="F314" s="10">
        <v>0</v>
      </c>
      <c r="G314" s="10">
        <v>0</v>
      </c>
      <c r="H314" s="10">
        <v>0</v>
      </c>
      <c r="I314" s="10">
        <v>0</v>
      </c>
    </row>
    <row r="315" spans="1:9" ht="17.100000000000001" customHeight="1" x14ac:dyDescent="0.3">
      <c r="A315" s="67"/>
      <c r="B315" s="94"/>
      <c r="C315" s="74"/>
      <c r="D315" s="9">
        <v>2026</v>
      </c>
      <c r="E315" s="10">
        <f t="shared" si="81"/>
        <v>0</v>
      </c>
      <c r="F315" s="10">
        <v>0</v>
      </c>
      <c r="G315" s="10">
        <v>0</v>
      </c>
      <c r="H315" s="10">
        <v>0</v>
      </c>
      <c r="I315" s="10">
        <v>0</v>
      </c>
    </row>
    <row r="316" spans="1:9" ht="17.100000000000001" customHeight="1" x14ac:dyDescent="0.3">
      <c r="A316" s="67"/>
      <c r="B316" s="94"/>
      <c r="C316" s="72" t="s">
        <v>74</v>
      </c>
      <c r="D316" s="9" t="s">
        <v>5</v>
      </c>
      <c r="E316" s="10">
        <f>F316+G316+H316+I316</f>
        <v>1150548.1000000001</v>
      </c>
      <c r="F316" s="10">
        <f>F317+F318+F319</f>
        <v>0</v>
      </c>
      <c r="G316" s="10">
        <f t="shared" ref="G316:I316" si="83">G317+G318+G319</f>
        <v>1023987.79</v>
      </c>
      <c r="H316" s="10">
        <f t="shared" si="83"/>
        <v>0</v>
      </c>
      <c r="I316" s="10">
        <f t="shared" si="83"/>
        <v>126560.31</v>
      </c>
    </row>
    <row r="317" spans="1:9" ht="17.100000000000001" customHeight="1" x14ac:dyDescent="0.3">
      <c r="A317" s="67"/>
      <c r="B317" s="94"/>
      <c r="C317" s="73"/>
      <c r="D317" s="9">
        <v>2024</v>
      </c>
      <c r="E317" s="10">
        <f t="shared" ref="E317:E319" si="84">F317+G317+H317+I317</f>
        <v>1150548.1000000001</v>
      </c>
      <c r="F317" s="10">
        <v>0</v>
      </c>
      <c r="G317" s="10">
        <v>1023987.79</v>
      </c>
      <c r="H317" s="10">
        <v>0</v>
      </c>
      <c r="I317" s="10">
        <v>126560.31</v>
      </c>
    </row>
    <row r="318" spans="1:9" ht="17.100000000000001" customHeight="1" x14ac:dyDescent="0.3">
      <c r="A318" s="67"/>
      <c r="B318" s="94"/>
      <c r="C318" s="73"/>
      <c r="D318" s="9">
        <v>2025</v>
      </c>
      <c r="E318" s="10">
        <f t="shared" si="84"/>
        <v>0</v>
      </c>
      <c r="F318" s="10">
        <v>0</v>
      </c>
      <c r="G318" s="10">
        <v>0</v>
      </c>
      <c r="H318" s="10">
        <v>0</v>
      </c>
      <c r="I318" s="10">
        <v>0</v>
      </c>
    </row>
    <row r="319" spans="1:9" ht="17.100000000000001" customHeight="1" x14ac:dyDescent="0.3">
      <c r="A319" s="67"/>
      <c r="B319" s="94"/>
      <c r="C319" s="74"/>
      <c r="D319" s="9">
        <v>2026</v>
      </c>
      <c r="E319" s="10">
        <f t="shared" si="84"/>
        <v>0</v>
      </c>
      <c r="F319" s="10">
        <v>0</v>
      </c>
      <c r="G319" s="10">
        <v>0</v>
      </c>
      <c r="H319" s="10">
        <v>0</v>
      </c>
      <c r="I319" s="10">
        <v>0</v>
      </c>
    </row>
    <row r="320" spans="1:9" ht="17.100000000000001" customHeight="1" x14ac:dyDescent="0.3">
      <c r="A320" s="67"/>
      <c r="B320" s="94"/>
      <c r="C320" s="72" t="s">
        <v>75</v>
      </c>
      <c r="D320" s="9" t="s">
        <v>5</v>
      </c>
      <c r="E320" s="10">
        <f>F320+G320+H320+I320</f>
        <v>270000</v>
      </c>
      <c r="F320" s="10">
        <f>F321+F322+F323</f>
        <v>0</v>
      </c>
      <c r="G320" s="10">
        <f t="shared" ref="G320:I320" si="85">G321+G322+G323</f>
        <v>240299.99</v>
      </c>
      <c r="H320" s="10">
        <f t="shared" si="85"/>
        <v>0</v>
      </c>
      <c r="I320" s="10">
        <f t="shared" si="85"/>
        <v>29700.01</v>
      </c>
    </row>
    <row r="321" spans="1:9" ht="17.100000000000001" customHeight="1" x14ac:dyDescent="0.3">
      <c r="A321" s="67"/>
      <c r="B321" s="94"/>
      <c r="C321" s="73"/>
      <c r="D321" s="9">
        <v>2024</v>
      </c>
      <c r="E321" s="10">
        <f t="shared" ref="E321:E323" si="86">F321+G321+H321+I321</f>
        <v>270000</v>
      </c>
      <c r="F321" s="10">
        <v>0</v>
      </c>
      <c r="G321" s="10">
        <v>240299.99</v>
      </c>
      <c r="H321" s="10">
        <v>0</v>
      </c>
      <c r="I321" s="10">
        <v>29700.01</v>
      </c>
    </row>
    <row r="322" spans="1:9" ht="17.100000000000001" customHeight="1" x14ac:dyDescent="0.3">
      <c r="A322" s="67"/>
      <c r="B322" s="94"/>
      <c r="C322" s="73"/>
      <c r="D322" s="9">
        <v>2025</v>
      </c>
      <c r="E322" s="10">
        <f t="shared" si="86"/>
        <v>0</v>
      </c>
      <c r="F322" s="10">
        <v>0</v>
      </c>
      <c r="G322" s="10">
        <v>0</v>
      </c>
      <c r="H322" s="10">
        <v>0</v>
      </c>
      <c r="I322" s="10">
        <v>0</v>
      </c>
    </row>
    <row r="323" spans="1:9" ht="17.100000000000001" customHeight="1" x14ac:dyDescent="0.3">
      <c r="A323" s="67"/>
      <c r="B323" s="94"/>
      <c r="C323" s="74"/>
      <c r="D323" s="9">
        <v>2026</v>
      </c>
      <c r="E323" s="10">
        <f t="shared" si="86"/>
        <v>0</v>
      </c>
      <c r="F323" s="10">
        <v>0</v>
      </c>
      <c r="G323" s="10">
        <v>0</v>
      </c>
      <c r="H323" s="10">
        <v>0</v>
      </c>
      <c r="I323" s="10">
        <v>0</v>
      </c>
    </row>
    <row r="324" spans="1:9" ht="17.100000000000001" customHeight="1" x14ac:dyDescent="0.3">
      <c r="A324" s="67"/>
      <c r="B324" s="94"/>
      <c r="C324" s="72" t="s">
        <v>76</v>
      </c>
      <c r="D324" s="9" t="s">
        <v>5</v>
      </c>
      <c r="E324" s="10">
        <f>F324+G324+H324+I324</f>
        <v>374558.35</v>
      </c>
      <c r="F324" s="10">
        <f>F325+F326+F327</f>
        <v>0</v>
      </c>
      <c r="G324" s="10">
        <f t="shared" ref="G324:I324" si="87">G325+G326+G327</f>
        <v>333356.92</v>
      </c>
      <c r="H324" s="10">
        <f t="shared" si="87"/>
        <v>0</v>
      </c>
      <c r="I324" s="10">
        <f t="shared" si="87"/>
        <v>41201.43</v>
      </c>
    </row>
    <row r="325" spans="1:9" ht="17.100000000000001" customHeight="1" x14ac:dyDescent="0.3">
      <c r="A325" s="67"/>
      <c r="B325" s="94"/>
      <c r="C325" s="73"/>
      <c r="D325" s="9">
        <v>2024</v>
      </c>
      <c r="E325" s="10">
        <f t="shared" ref="E325:E327" si="88">F325+G325+H325+I325</f>
        <v>374558.35</v>
      </c>
      <c r="F325" s="10">
        <v>0</v>
      </c>
      <c r="G325" s="10">
        <v>333356.92</v>
      </c>
      <c r="H325" s="10">
        <v>0</v>
      </c>
      <c r="I325" s="10">
        <v>41201.43</v>
      </c>
    </row>
    <row r="326" spans="1:9" ht="17.100000000000001" customHeight="1" x14ac:dyDescent="0.3">
      <c r="A326" s="67"/>
      <c r="B326" s="94"/>
      <c r="C326" s="73"/>
      <c r="D326" s="9">
        <v>2025</v>
      </c>
      <c r="E326" s="10">
        <f t="shared" si="88"/>
        <v>0</v>
      </c>
      <c r="F326" s="10">
        <v>0</v>
      </c>
      <c r="G326" s="10">
        <v>0</v>
      </c>
      <c r="H326" s="10">
        <v>0</v>
      </c>
      <c r="I326" s="10">
        <v>0</v>
      </c>
    </row>
    <row r="327" spans="1:9" ht="17.100000000000001" customHeight="1" x14ac:dyDescent="0.3">
      <c r="A327" s="67"/>
      <c r="B327" s="94"/>
      <c r="C327" s="74"/>
      <c r="D327" s="9">
        <v>2026</v>
      </c>
      <c r="E327" s="10">
        <f t="shared" si="88"/>
        <v>0</v>
      </c>
      <c r="F327" s="10">
        <v>0</v>
      </c>
      <c r="G327" s="10">
        <v>0</v>
      </c>
      <c r="H327" s="10">
        <v>0</v>
      </c>
      <c r="I327" s="10">
        <v>0</v>
      </c>
    </row>
    <row r="328" spans="1:9" ht="17.100000000000001" customHeight="1" x14ac:dyDescent="0.3">
      <c r="A328" s="67"/>
      <c r="B328" s="94"/>
      <c r="C328" s="72" t="s">
        <v>77</v>
      </c>
      <c r="D328" s="9" t="s">
        <v>5</v>
      </c>
      <c r="E328" s="10">
        <f>F328+G328+H328+I328</f>
        <v>1815831.55</v>
      </c>
      <c r="F328" s="10">
        <f>F329+F330+F331</f>
        <v>0</v>
      </c>
      <c r="G328" s="10">
        <f t="shared" ref="G328:I328" si="89">G329+G330+G331</f>
        <v>1616090.04</v>
      </c>
      <c r="H328" s="10">
        <f t="shared" si="89"/>
        <v>0</v>
      </c>
      <c r="I328" s="10">
        <f t="shared" si="89"/>
        <v>199741.51</v>
      </c>
    </row>
    <row r="329" spans="1:9" ht="17.100000000000001" customHeight="1" x14ac:dyDescent="0.3">
      <c r="A329" s="67"/>
      <c r="B329" s="94"/>
      <c r="C329" s="73"/>
      <c r="D329" s="9">
        <v>2024</v>
      </c>
      <c r="E329" s="10">
        <f t="shared" ref="E329:E331" si="90">F329+G329+H329+I329</f>
        <v>1815831.55</v>
      </c>
      <c r="F329" s="10">
        <v>0</v>
      </c>
      <c r="G329" s="10">
        <v>1616090.04</v>
      </c>
      <c r="H329" s="10">
        <v>0</v>
      </c>
      <c r="I329" s="10">
        <v>199741.51</v>
      </c>
    </row>
    <row r="330" spans="1:9" ht="17.100000000000001" customHeight="1" x14ac:dyDescent="0.3">
      <c r="A330" s="67"/>
      <c r="B330" s="94"/>
      <c r="C330" s="73"/>
      <c r="D330" s="9">
        <v>2025</v>
      </c>
      <c r="E330" s="10">
        <f t="shared" si="90"/>
        <v>0</v>
      </c>
      <c r="F330" s="10">
        <v>0</v>
      </c>
      <c r="G330" s="10">
        <v>0</v>
      </c>
      <c r="H330" s="10">
        <v>0</v>
      </c>
      <c r="I330" s="10">
        <v>0</v>
      </c>
    </row>
    <row r="331" spans="1:9" ht="17.100000000000001" customHeight="1" x14ac:dyDescent="0.3">
      <c r="A331" s="67"/>
      <c r="B331" s="94"/>
      <c r="C331" s="74"/>
      <c r="D331" s="9">
        <v>2026</v>
      </c>
      <c r="E331" s="10">
        <f t="shared" si="90"/>
        <v>0</v>
      </c>
      <c r="F331" s="10">
        <v>0</v>
      </c>
      <c r="G331" s="10">
        <v>0</v>
      </c>
      <c r="H331" s="10">
        <v>0</v>
      </c>
      <c r="I331" s="10">
        <v>0</v>
      </c>
    </row>
    <row r="332" spans="1:9" ht="17.100000000000001" customHeight="1" x14ac:dyDescent="0.3">
      <c r="A332" s="67"/>
      <c r="B332" s="94"/>
      <c r="C332" s="72" t="s">
        <v>78</v>
      </c>
      <c r="D332" s="9" t="s">
        <v>5</v>
      </c>
      <c r="E332" s="10">
        <f>F332+G332+H332+I332</f>
        <v>408433</v>
      </c>
      <c r="F332" s="10">
        <f>F333+F334+F335</f>
        <v>0</v>
      </c>
      <c r="G332" s="10">
        <f t="shared" ref="G332:I332" si="91">G333+G334+G335</f>
        <v>363505.36</v>
      </c>
      <c r="H332" s="10">
        <f t="shared" si="91"/>
        <v>0</v>
      </c>
      <c r="I332" s="10">
        <f t="shared" si="91"/>
        <v>44927.64</v>
      </c>
    </row>
    <row r="333" spans="1:9" ht="17.100000000000001" customHeight="1" x14ac:dyDescent="0.3">
      <c r="A333" s="67"/>
      <c r="B333" s="94"/>
      <c r="C333" s="73"/>
      <c r="D333" s="9">
        <v>2024</v>
      </c>
      <c r="E333" s="10">
        <f t="shared" ref="E333:E335" si="92">F333+G333+H333+I333</f>
        <v>408433</v>
      </c>
      <c r="F333" s="10">
        <v>0</v>
      </c>
      <c r="G333" s="10">
        <v>363505.36</v>
      </c>
      <c r="H333" s="10">
        <v>0</v>
      </c>
      <c r="I333" s="10">
        <v>44927.64</v>
      </c>
    </row>
    <row r="334" spans="1:9" ht="17.100000000000001" customHeight="1" x14ac:dyDescent="0.3">
      <c r="A334" s="67"/>
      <c r="B334" s="94"/>
      <c r="C334" s="73"/>
      <c r="D334" s="9">
        <v>2025</v>
      </c>
      <c r="E334" s="10">
        <f t="shared" si="92"/>
        <v>0</v>
      </c>
      <c r="F334" s="10">
        <v>0</v>
      </c>
      <c r="G334" s="10">
        <v>0</v>
      </c>
      <c r="H334" s="10">
        <v>0</v>
      </c>
      <c r="I334" s="10">
        <v>0</v>
      </c>
    </row>
    <row r="335" spans="1:9" ht="17.100000000000001" customHeight="1" x14ac:dyDescent="0.3">
      <c r="A335" s="68"/>
      <c r="B335" s="94"/>
      <c r="C335" s="74"/>
      <c r="D335" s="9">
        <v>2026</v>
      </c>
      <c r="E335" s="10">
        <f t="shared" si="92"/>
        <v>0</v>
      </c>
      <c r="F335" s="10">
        <v>0</v>
      </c>
      <c r="G335" s="10">
        <v>0</v>
      </c>
      <c r="H335" s="10">
        <v>0</v>
      </c>
      <c r="I335" s="10">
        <v>0</v>
      </c>
    </row>
    <row r="336" spans="1:9" ht="17.100000000000001" customHeight="1" x14ac:dyDescent="0.3">
      <c r="A336" s="32" t="s">
        <v>52</v>
      </c>
      <c r="B336" s="41"/>
      <c r="C336" s="42"/>
      <c r="D336" s="12" t="s">
        <v>5</v>
      </c>
      <c r="E336" s="10">
        <f>F336+G336+H336+I336</f>
        <v>53907864.809999987</v>
      </c>
      <c r="F336" s="10">
        <f t="shared" ref="F336:I341" si="93">F141+F150+F159+F168+F177+F186+F195+F204+F213+F222+F231+F240+F249+F258+F267+F276+F285+F294+F303</f>
        <v>0</v>
      </c>
      <c r="G336" s="10">
        <f t="shared" si="93"/>
        <v>48612817.929999992</v>
      </c>
      <c r="H336" s="10">
        <f t="shared" si="93"/>
        <v>0</v>
      </c>
      <c r="I336" s="10">
        <f t="shared" si="93"/>
        <v>5295046.879999999</v>
      </c>
    </row>
    <row r="337" spans="1:9" ht="17.100000000000001" customHeight="1" x14ac:dyDescent="0.3">
      <c r="A337" s="43"/>
      <c r="B337" s="44"/>
      <c r="C337" s="45"/>
      <c r="D337" s="9">
        <v>2019</v>
      </c>
      <c r="E337" s="10">
        <f>F337+G337+H337+I337</f>
        <v>10753260.07</v>
      </c>
      <c r="F337" s="10">
        <f t="shared" si="93"/>
        <v>0</v>
      </c>
      <c r="G337" s="10">
        <f t="shared" si="93"/>
        <v>9248393.9299999997</v>
      </c>
      <c r="H337" s="10">
        <f t="shared" si="93"/>
        <v>0</v>
      </c>
      <c r="I337" s="10">
        <f t="shared" si="93"/>
        <v>1504866.14</v>
      </c>
    </row>
    <row r="338" spans="1:9" ht="17.100000000000001" customHeight="1" x14ac:dyDescent="0.3">
      <c r="A338" s="43"/>
      <c r="B338" s="44"/>
      <c r="C338" s="45"/>
      <c r="D338" s="9">
        <v>2020</v>
      </c>
      <c r="E338" s="10">
        <f t="shared" ref="E338:E344" si="94">F338+G338+H338+I338</f>
        <v>16666700</v>
      </c>
      <c r="F338" s="10">
        <f t="shared" si="93"/>
        <v>0</v>
      </c>
      <c r="G338" s="10">
        <f t="shared" si="93"/>
        <v>15000000</v>
      </c>
      <c r="H338" s="10">
        <f t="shared" si="93"/>
        <v>0</v>
      </c>
      <c r="I338" s="10">
        <f t="shared" si="93"/>
        <v>1666700</v>
      </c>
    </row>
    <row r="339" spans="1:9" ht="17.100000000000001" customHeight="1" x14ac:dyDescent="0.3">
      <c r="A339" s="43"/>
      <c r="B339" s="44"/>
      <c r="C339" s="45"/>
      <c r="D339" s="9">
        <v>2021</v>
      </c>
      <c r="E339" s="10">
        <f>F339+G339+H339+I339</f>
        <v>3725375.71</v>
      </c>
      <c r="F339" s="10">
        <f t="shared" si="93"/>
        <v>0</v>
      </c>
      <c r="G339" s="10">
        <f t="shared" si="93"/>
        <v>3352838.13</v>
      </c>
      <c r="H339" s="10">
        <f t="shared" si="93"/>
        <v>0</v>
      </c>
      <c r="I339" s="10">
        <f t="shared" si="93"/>
        <v>372537.58</v>
      </c>
    </row>
    <row r="340" spans="1:9" ht="17.100000000000001" customHeight="1" x14ac:dyDescent="0.3">
      <c r="A340" s="43"/>
      <c r="B340" s="44"/>
      <c r="C340" s="45"/>
      <c r="D340" s="9">
        <v>2022</v>
      </c>
      <c r="E340" s="10">
        <f t="shared" si="94"/>
        <v>16553802.93</v>
      </c>
      <c r="F340" s="10">
        <f t="shared" si="93"/>
        <v>0</v>
      </c>
      <c r="G340" s="10">
        <f t="shared" si="93"/>
        <v>14898419.66</v>
      </c>
      <c r="H340" s="10">
        <f t="shared" si="93"/>
        <v>0</v>
      </c>
      <c r="I340" s="10">
        <f t="shared" si="93"/>
        <v>1655383.27</v>
      </c>
    </row>
    <row r="341" spans="1:9" ht="17.100000000000001" customHeight="1" x14ac:dyDescent="0.3">
      <c r="A341" s="43"/>
      <c r="B341" s="44"/>
      <c r="C341" s="45"/>
      <c r="D341" s="9">
        <v>2023</v>
      </c>
      <c r="E341" s="10">
        <f>F341+G341+H341+I341</f>
        <v>6208726.0999999996</v>
      </c>
      <c r="F341" s="10">
        <f t="shared" si="93"/>
        <v>0</v>
      </c>
      <c r="G341" s="10">
        <f t="shared" si="93"/>
        <v>6113166.21</v>
      </c>
      <c r="H341" s="10">
        <f t="shared" si="93"/>
        <v>0</v>
      </c>
      <c r="I341" s="10">
        <f t="shared" si="93"/>
        <v>95559.89</v>
      </c>
    </row>
    <row r="342" spans="1:9" ht="17.100000000000001" customHeight="1" x14ac:dyDescent="0.3">
      <c r="A342" s="43"/>
      <c r="B342" s="44"/>
      <c r="C342" s="45"/>
      <c r="D342" s="9">
        <v>2024</v>
      </c>
      <c r="E342" s="10">
        <f t="shared" si="94"/>
        <v>6019371.0000000009</v>
      </c>
      <c r="F342" s="10">
        <f>F147+F156+F165+F174+F183+F192+F201+F210+F219+F228+F237+F246+F255+F264+F273+F282+F291+F300+F309+F313</f>
        <v>0</v>
      </c>
      <c r="G342" s="10">
        <f>G147+G156+G165+G174+G183+G192+G201+G210+G219+G228+G237+G246+G255+G264+G273+G282+G291+G300+G309+G313+G317+G321+G325+G329+G333</f>
        <v>5555710.1000000006</v>
      </c>
      <c r="H342" s="10">
        <f t="shared" ref="H342:I342" si="95">H147+H156+H165+H174+H183+H192+H201+H210+H219+H228+H237+H246+H255+H264+H273+H282+H291+H300+H309+H313+H317+H321+H325+H329+H333</f>
        <v>0</v>
      </c>
      <c r="I342" s="10">
        <f t="shared" si="95"/>
        <v>463660.9</v>
      </c>
    </row>
    <row r="343" spans="1:9" ht="17.100000000000001" customHeight="1" x14ac:dyDescent="0.3">
      <c r="A343" s="43"/>
      <c r="B343" s="44"/>
      <c r="C343" s="45"/>
      <c r="D343" s="9">
        <v>2025</v>
      </c>
      <c r="E343" s="10">
        <f t="shared" ref="E343" si="96">F343+G343+H343+I343</f>
        <v>0</v>
      </c>
      <c r="F343" s="10">
        <f>F148+F157+F166+F175+F184+F193+F202+F211+F220+F229+F238+F247+F256+F265+F274+F283+F292+F301+F310+F314</f>
        <v>0</v>
      </c>
      <c r="G343" s="10">
        <f t="shared" ref="G343:I344" si="97">G148+G157+G166+G175+G184+G193+G202+G211+G220+G229+G238+G247+G256+G265+G274+G283+G292+G301+G310+G314</f>
        <v>0</v>
      </c>
      <c r="H343" s="10">
        <f t="shared" si="97"/>
        <v>0</v>
      </c>
      <c r="I343" s="10">
        <f t="shared" si="97"/>
        <v>0</v>
      </c>
    </row>
    <row r="344" spans="1:9" ht="17.100000000000001" customHeight="1" x14ac:dyDescent="0.3">
      <c r="A344" s="46"/>
      <c r="B344" s="47"/>
      <c r="C344" s="48"/>
      <c r="D344" s="9">
        <v>2026</v>
      </c>
      <c r="E344" s="10">
        <f t="shared" si="94"/>
        <v>0</v>
      </c>
      <c r="F344" s="10">
        <f>F149+F158+F167+F176+F185+F194+F203+F212+F221+F230+F239+F248+F257+F266+F275+F284+F293+F302+F311+F315</f>
        <v>0</v>
      </c>
      <c r="G344" s="10">
        <f t="shared" si="97"/>
        <v>0</v>
      </c>
      <c r="H344" s="10">
        <f t="shared" si="97"/>
        <v>0</v>
      </c>
      <c r="I344" s="10">
        <f t="shared" si="97"/>
        <v>0</v>
      </c>
    </row>
    <row r="345" spans="1:9" ht="17.100000000000001" customHeight="1" x14ac:dyDescent="0.3">
      <c r="A345" s="32" t="s">
        <v>53</v>
      </c>
      <c r="B345" s="87"/>
      <c r="C345" s="88"/>
      <c r="D345" s="12" t="s">
        <v>5</v>
      </c>
      <c r="E345" s="10">
        <f>F345+G345+H345+I345</f>
        <v>877950</v>
      </c>
      <c r="F345" s="10">
        <f>F346+F347+F348+F349+F350+F351+F353</f>
        <v>0</v>
      </c>
      <c r="G345" s="10">
        <f t="shared" ref="G345:I345" si="98">G346+G347+G348+G349+G350+G351+G353</f>
        <v>780400</v>
      </c>
      <c r="H345" s="10">
        <f t="shared" si="98"/>
        <v>0</v>
      </c>
      <c r="I345" s="10">
        <f t="shared" si="98"/>
        <v>97550</v>
      </c>
    </row>
    <row r="346" spans="1:9" ht="17.100000000000001" customHeight="1" x14ac:dyDescent="0.3">
      <c r="A346" s="33"/>
      <c r="B346" s="80"/>
      <c r="C346" s="81"/>
      <c r="D346" s="9">
        <v>2019</v>
      </c>
      <c r="E346" s="10">
        <f t="shared" ref="E346:E353" si="99">F346+G346+H346+I346</f>
        <v>0</v>
      </c>
      <c r="F346" s="10">
        <v>0</v>
      </c>
      <c r="G346" s="10">
        <v>0</v>
      </c>
      <c r="H346" s="10">
        <v>0</v>
      </c>
      <c r="I346" s="10">
        <v>0</v>
      </c>
    </row>
    <row r="347" spans="1:9" ht="17.100000000000001" customHeight="1" x14ac:dyDescent="0.3">
      <c r="A347" s="33"/>
      <c r="B347" s="80"/>
      <c r="C347" s="81"/>
      <c r="D347" s="9">
        <v>2020</v>
      </c>
      <c r="E347" s="10">
        <f t="shared" si="99"/>
        <v>0</v>
      </c>
      <c r="F347" s="10">
        <v>0</v>
      </c>
      <c r="G347" s="10">
        <v>0</v>
      </c>
      <c r="H347" s="10">
        <v>0</v>
      </c>
      <c r="I347" s="10">
        <v>0</v>
      </c>
    </row>
    <row r="348" spans="1:9" ht="17.100000000000001" customHeight="1" x14ac:dyDescent="0.3">
      <c r="A348" s="33"/>
      <c r="B348" s="80"/>
      <c r="C348" s="81"/>
      <c r="D348" s="9">
        <v>2021</v>
      </c>
      <c r="E348" s="10">
        <f t="shared" si="99"/>
        <v>877950</v>
      </c>
      <c r="F348" s="10">
        <v>0</v>
      </c>
      <c r="G348" s="10">
        <f>G20</f>
        <v>780400</v>
      </c>
      <c r="H348" s="10">
        <f>H20</f>
        <v>0</v>
      </c>
      <c r="I348" s="10">
        <f>I20</f>
        <v>97550</v>
      </c>
    </row>
    <row r="349" spans="1:9" ht="17.100000000000001" customHeight="1" x14ac:dyDescent="0.3">
      <c r="A349" s="33"/>
      <c r="B349" s="80"/>
      <c r="C349" s="81"/>
      <c r="D349" s="9">
        <v>2022</v>
      </c>
      <c r="E349" s="10">
        <f t="shared" si="99"/>
        <v>0</v>
      </c>
      <c r="F349" s="10">
        <v>0</v>
      </c>
      <c r="G349" s="10">
        <v>0</v>
      </c>
      <c r="H349" s="10">
        <v>0</v>
      </c>
      <c r="I349" s="10">
        <v>0</v>
      </c>
    </row>
    <row r="350" spans="1:9" ht="17.100000000000001" customHeight="1" x14ac:dyDescent="0.3">
      <c r="A350" s="33"/>
      <c r="B350" s="80"/>
      <c r="C350" s="81"/>
      <c r="D350" s="9">
        <v>2023</v>
      </c>
      <c r="E350" s="10">
        <f t="shared" si="99"/>
        <v>0</v>
      </c>
      <c r="F350" s="10">
        <v>0</v>
      </c>
      <c r="G350" s="10">
        <v>0</v>
      </c>
      <c r="H350" s="10">
        <v>0</v>
      </c>
      <c r="I350" s="10">
        <v>0</v>
      </c>
    </row>
    <row r="351" spans="1:9" ht="17.100000000000001" customHeight="1" x14ac:dyDescent="0.3">
      <c r="A351" s="33"/>
      <c r="B351" s="80"/>
      <c r="C351" s="81"/>
      <c r="D351" s="9">
        <v>2024</v>
      </c>
      <c r="E351" s="10">
        <f t="shared" si="99"/>
        <v>0</v>
      </c>
      <c r="F351" s="10">
        <v>0</v>
      </c>
      <c r="G351" s="10">
        <v>0</v>
      </c>
      <c r="H351" s="10">
        <v>0</v>
      </c>
      <c r="I351" s="10">
        <v>0</v>
      </c>
    </row>
    <row r="352" spans="1:9" ht="17.100000000000001" customHeight="1" x14ac:dyDescent="0.3">
      <c r="A352" s="33"/>
      <c r="B352" s="80"/>
      <c r="C352" s="81"/>
      <c r="D352" s="9">
        <v>2025</v>
      </c>
      <c r="E352" s="10">
        <f t="shared" ref="E352" si="100">F352+G352+H352+I352</f>
        <v>0</v>
      </c>
      <c r="F352" s="10">
        <v>0</v>
      </c>
      <c r="G352" s="10">
        <v>0</v>
      </c>
      <c r="H352" s="10">
        <v>0</v>
      </c>
      <c r="I352" s="10">
        <v>0</v>
      </c>
    </row>
    <row r="353" spans="1:10" ht="17.100000000000001" customHeight="1" x14ac:dyDescent="0.3">
      <c r="A353" s="34"/>
      <c r="B353" s="82"/>
      <c r="C353" s="83"/>
      <c r="D353" s="9">
        <v>2026</v>
      </c>
      <c r="E353" s="10">
        <f t="shared" si="99"/>
        <v>0</v>
      </c>
      <c r="F353" s="10">
        <v>0</v>
      </c>
      <c r="G353" s="10">
        <v>0</v>
      </c>
      <c r="H353" s="10">
        <v>0</v>
      </c>
      <c r="I353" s="10">
        <v>0</v>
      </c>
    </row>
    <row r="354" spans="1:10" s="14" customFormat="1" ht="17.100000000000001" customHeight="1" x14ac:dyDescent="0.3">
      <c r="A354" s="32" t="s">
        <v>54</v>
      </c>
      <c r="B354" s="78"/>
      <c r="C354" s="79"/>
      <c r="D354" s="9" t="s">
        <v>5</v>
      </c>
      <c r="E354" s="10">
        <f>F354+G354+H354+I354</f>
        <v>2624026776.7399998</v>
      </c>
      <c r="F354" s="10">
        <f>F355+F356+F357+F358+F359+F360+F362</f>
        <v>632910650</v>
      </c>
      <c r="G354" s="10">
        <f t="shared" ref="G354:H354" si="101">G355+G356+G357+G358+G359+G360+G362</f>
        <v>1667552907.8299999</v>
      </c>
      <c r="H354" s="10">
        <f t="shared" si="101"/>
        <v>0</v>
      </c>
      <c r="I354" s="10">
        <f>I355+I356+I357+I358+I359+I360+I362</f>
        <v>323563218.90999997</v>
      </c>
      <c r="J354" s="4"/>
    </row>
    <row r="355" spans="1:10" s="14" customFormat="1" ht="17.100000000000001" customHeight="1" x14ac:dyDescent="0.3">
      <c r="A355" s="84"/>
      <c r="B355" s="85"/>
      <c r="C355" s="86"/>
      <c r="D355" s="9">
        <v>2019</v>
      </c>
      <c r="E355" s="10">
        <f>F355+G355+H355+I355</f>
        <v>178103749.91999999</v>
      </c>
      <c r="F355" s="10">
        <f t="shared" ref="F355:I356" si="102">F77+F105+F114+F142</f>
        <v>56918800</v>
      </c>
      <c r="G355" s="10">
        <f t="shared" si="102"/>
        <v>97857307.829999998</v>
      </c>
      <c r="H355" s="10">
        <f t="shared" si="102"/>
        <v>0</v>
      </c>
      <c r="I355" s="10">
        <f t="shared" si="102"/>
        <v>23327642.09</v>
      </c>
      <c r="J355" s="4"/>
    </row>
    <row r="356" spans="1:10" s="14" customFormat="1" ht="17.100000000000001" customHeight="1" x14ac:dyDescent="0.3">
      <c r="A356" s="84"/>
      <c r="B356" s="85"/>
      <c r="C356" s="86"/>
      <c r="D356" s="9">
        <v>2020</v>
      </c>
      <c r="E356" s="10">
        <f t="shared" ref="E356:E394" si="103">F356+G356+H356+I356</f>
        <v>241278914.24000001</v>
      </c>
      <c r="F356" s="10">
        <f t="shared" si="102"/>
        <v>206687400</v>
      </c>
      <c r="G356" s="10">
        <f t="shared" si="102"/>
        <v>3449800</v>
      </c>
      <c r="H356" s="10">
        <f t="shared" si="102"/>
        <v>0</v>
      </c>
      <c r="I356" s="10">
        <f t="shared" si="102"/>
        <v>31141714.239999998</v>
      </c>
      <c r="J356" s="4"/>
    </row>
    <row r="357" spans="1:10" s="14" customFormat="1" ht="17.100000000000001" customHeight="1" x14ac:dyDescent="0.3">
      <c r="A357" s="84"/>
      <c r="B357" s="85"/>
      <c r="C357" s="86"/>
      <c r="D357" s="9">
        <v>2021</v>
      </c>
      <c r="E357" s="10">
        <f t="shared" si="103"/>
        <v>415801103.02999997</v>
      </c>
      <c r="F357" s="10">
        <f>F79+F98+F107+F116+F125+F144</f>
        <v>369304450</v>
      </c>
      <c r="G357" s="10">
        <f>G79+G98+G107+G116+G125+G144</f>
        <v>7704200</v>
      </c>
      <c r="H357" s="10">
        <f>H79+H98+H107+H116+H125+H144</f>
        <v>0</v>
      </c>
      <c r="I357" s="10">
        <f>I79+I98+I107+I116+I125+I144</f>
        <v>38792453.030000001</v>
      </c>
      <c r="J357" s="4"/>
    </row>
    <row r="358" spans="1:10" s="14" customFormat="1" ht="17.100000000000001" customHeight="1" x14ac:dyDescent="0.3">
      <c r="A358" s="84"/>
      <c r="B358" s="85"/>
      <c r="C358" s="86"/>
      <c r="D358" s="9">
        <v>2022</v>
      </c>
      <c r="E358" s="10">
        <f t="shared" si="103"/>
        <v>447262069.43000001</v>
      </c>
      <c r="F358" s="10">
        <f t="shared" ref="F358:G362" si="104">F80+F108+F117+F145</f>
        <v>0</v>
      </c>
      <c r="G358" s="10">
        <f t="shared" si="104"/>
        <v>402651300</v>
      </c>
      <c r="H358" s="10">
        <v>0</v>
      </c>
      <c r="I358" s="10">
        <f>I80+I108+I117+I145</f>
        <v>44610769.43</v>
      </c>
      <c r="J358" s="4"/>
    </row>
    <row r="359" spans="1:10" s="14" customFormat="1" ht="17.100000000000001" customHeight="1" x14ac:dyDescent="0.3">
      <c r="A359" s="84"/>
      <c r="B359" s="85"/>
      <c r="C359" s="86"/>
      <c r="D359" s="9">
        <v>2023</v>
      </c>
      <c r="E359" s="10">
        <f t="shared" si="103"/>
        <v>464662230.22000003</v>
      </c>
      <c r="F359" s="10">
        <f t="shared" si="104"/>
        <v>0</v>
      </c>
      <c r="G359" s="10">
        <f t="shared" si="104"/>
        <v>420825900</v>
      </c>
      <c r="H359" s="10">
        <v>0</v>
      </c>
      <c r="I359" s="10">
        <f>I81+I109+I118+I146</f>
        <v>43836330.219999999</v>
      </c>
      <c r="J359" s="4"/>
    </row>
    <row r="360" spans="1:10" s="14" customFormat="1" ht="17.100000000000001" customHeight="1" x14ac:dyDescent="0.3">
      <c r="A360" s="84"/>
      <c r="B360" s="85"/>
      <c r="C360" s="86"/>
      <c r="D360" s="9">
        <v>2024</v>
      </c>
      <c r="E360" s="10">
        <f>F360+G360+H360+I360</f>
        <v>549131397.53999996</v>
      </c>
      <c r="F360" s="10">
        <f t="shared" si="104"/>
        <v>0</v>
      </c>
      <c r="G360" s="10">
        <f t="shared" si="104"/>
        <v>485064400</v>
      </c>
      <c r="H360" s="10">
        <v>0</v>
      </c>
      <c r="I360" s="10">
        <f>I82+I110+I119+I147</f>
        <v>64066997.539999999</v>
      </c>
      <c r="J360" s="4"/>
    </row>
    <row r="361" spans="1:10" s="14" customFormat="1" ht="17.100000000000001" customHeight="1" x14ac:dyDescent="0.3">
      <c r="A361" s="84"/>
      <c r="B361" s="85"/>
      <c r="C361" s="86"/>
      <c r="D361" s="9">
        <v>2025</v>
      </c>
      <c r="E361" s="10">
        <f>F361+G361+H361+I361</f>
        <v>330614046.43000001</v>
      </c>
      <c r="F361" s="10">
        <v>0</v>
      </c>
      <c r="G361" s="10">
        <f t="shared" si="104"/>
        <v>250000000</v>
      </c>
      <c r="H361" s="10">
        <v>0</v>
      </c>
      <c r="I361" s="10">
        <f>I83+I111+I120+I148</f>
        <v>80614046.430000007</v>
      </c>
      <c r="J361" s="4"/>
    </row>
    <row r="362" spans="1:10" s="14" customFormat="1" ht="17.100000000000001" customHeight="1" x14ac:dyDescent="0.3">
      <c r="A362" s="34"/>
      <c r="B362" s="82"/>
      <c r="C362" s="83"/>
      <c r="D362" s="9">
        <v>2026</v>
      </c>
      <c r="E362" s="10">
        <f>F362+G362+H362+I362</f>
        <v>327787312.36000001</v>
      </c>
      <c r="F362" s="10">
        <v>0</v>
      </c>
      <c r="G362" s="10">
        <f t="shared" si="104"/>
        <v>250000000</v>
      </c>
      <c r="H362" s="10">
        <v>0</v>
      </c>
      <c r="I362" s="10">
        <f>I84+I112+I121+I149</f>
        <v>77787312.359999999</v>
      </c>
      <c r="J362" s="4"/>
    </row>
    <row r="363" spans="1:10" s="14" customFormat="1" ht="17.100000000000001" customHeight="1" x14ac:dyDescent="0.3">
      <c r="A363" s="32" t="s">
        <v>55</v>
      </c>
      <c r="B363" s="87"/>
      <c r="C363" s="88"/>
      <c r="D363" s="9" t="s">
        <v>5</v>
      </c>
      <c r="E363" s="10">
        <f>F363+G363+H363+I363</f>
        <v>3584247.22</v>
      </c>
      <c r="F363" s="10">
        <f>F364+F365+F366+F367+F368+F369+F371</f>
        <v>0</v>
      </c>
      <c r="G363" s="10">
        <f t="shared" ref="G363:I363" si="105">G364+G365+G366+G367+G368+G369+G371</f>
        <v>3225822.24</v>
      </c>
      <c r="H363" s="10">
        <f t="shared" si="105"/>
        <v>0</v>
      </c>
      <c r="I363" s="10">
        <f t="shared" si="105"/>
        <v>358424.98</v>
      </c>
      <c r="J363" s="4"/>
    </row>
    <row r="364" spans="1:10" s="14" customFormat="1" ht="17.100000000000001" customHeight="1" x14ac:dyDescent="0.3">
      <c r="A364" s="33"/>
      <c r="B364" s="80"/>
      <c r="C364" s="81"/>
      <c r="D364" s="9">
        <v>2019</v>
      </c>
      <c r="E364" s="10">
        <f t="shared" si="103"/>
        <v>0</v>
      </c>
      <c r="F364" s="10">
        <v>0</v>
      </c>
      <c r="G364" s="10">
        <v>0</v>
      </c>
      <c r="H364" s="10">
        <v>0</v>
      </c>
      <c r="I364" s="10">
        <v>0</v>
      </c>
      <c r="J364" s="4"/>
    </row>
    <row r="365" spans="1:10" s="14" customFormat="1" ht="17.100000000000001" customHeight="1" x14ac:dyDescent="0.3">
      <c r="A365" s="33"/>
      <c r="B365" s="80"/>
      <c r="C365" s="81"/>
      <c r="D365" s="9">
        <v>2020</v>
      </c>
      <c r="E365" s="10">
        <f t="shared" si="103"/>
        <v>0</v>
      </c>
      <c r="F365" s="10">
        <v>0</v>
      </c>
      <c r="G365" s="10">
        <v>0</v>
      </c>
      <c r="H365" s="10">
        <v>0</v>
      </c>
      <c r="I365" s="10">
        <v>0</v>
      </c>
      <c r="J365" s="4"/>
    </row>
    <row r="366" spans="1:10" s="14" customFormat="1" ht="17.100000000000001" customHeight="1" x14ac:dyDescent="0.3">
      <c r="A366" s="33"/>
      <c r="B366" s="80"/>
      <c r="C366" s="81"/>
      <c r="D366" s="9">
        <v>2021</v>
      </c>
      <c r="E366" s="10">
        <f t="shared" si="103"/>
        <v>2242890.0099999998</v>
      </c>
      <c r="F366" s="10">
        <v>0</v>
      </c>
      <c r="G366" s="10">
        <f>G153</f>
        <v>2018601</v>
      </c>
      <c r="H366" s="10">
        <v>0</v>
      </c>
      <c r="I366" s="10">
        <f>I153</f>
        <v>224289.01</v>
      </c>
      <c r="J366" s="4"/>
    </row>
    <row r="367" spans="1:10" s="14" customFormat="1" ht="17.100000000000001" customHeight="1" x14ac:dyDescent="0.3">
      <c r="A367" s="33"/>
      <c r="B367" s="80"/>
      <c r="C367" s="81"/>
      <c r="D367" s="9">
        <v>2022</v>
      </c>
      <c r="E367" s="10">
        <f>F367+G367+H367+I367</f>
        <v>1341357.21</v>
      </c>
      <c r="F367" s="10">
        <v>0</v>
      </c>
      <c r="G367" s="10">
        <f>G154</f>
        <v>1207221.24</v>
      </c>
      <c r="H367" s="10">
        <f>H154</f>
        <v>0</v>
      </c>
      <c r="I367" s="10">
        <f>I154</f>
        <v>134135.97</v>
      </c>
      <c r="J367" s="4"/>
    </row>
    <row r="368" spans="1:10" s="14" customFormat="1" ht="17.100000000000001" customHeight="1" x14ac:dyDescent="0.3">
      <c r="A368" s="33"/>
      <c r="B368" s="80"/>
      <c r="C368" s="81"/>
      <c r="D368" s="9">
        <v>2023</v>
      </c>
      <c r="E368" s="10">
        <f t="shared" si="103"/>
        <v>0</v>
      </c>
      <c r="F368" s="10">
        <v>0</v>
      </c>
      <c r="G368" s="10">
        <v>0</v>
      </c>
      <c r="H368" s="10">
        <v>0</v>
      </c>
      <c r="I368" s="10">
        <v>0</v>
      </c>
      <c r="J368" s="4"/>
    </row>
    <row r="369" spans="1:10" s="14" customFormat="1" ht="17.100000000000001" customHeight="1" x14ac:dyDescent="0.3">
      <c r="A369" s="33"/>
      <c r="B369" s="80"/>
      <c r="C369" s="81"/>
      <c r="D369" s="9">
        <v>2024</v>
      </c>
      <c r="E369" s="10">
        <f>F369+G369+H369+I369</f>
        <v>0</v>
      </c>
      <c r="F369" s="10">
        <v>0</v>
      </c>
      <c r="G369" s="10">
        <v>0</v>
      </c>
      <c r="H369" s="10">
        <v>0</v>
      </c>
      <c r="I369" s="10">
        <v>0</v>
      </c>
      <c r="J369" s="4"/>
    </row>
    <row r="370" spans="1:10" s="14" customFormat="1" ht="17.100000000000001" customHeight="1" x14ac:dyDescent="0.3">
      <c r="A370" s="33"/>
      <c r="B370" s="80"/>
      <c r="C370" s="81"/>
      <c r="D370" s="9">
        <v>2025</v>
      </c>
      <c r="E370" s="10">
        <f>F370+G370+H370+I370</f>
        <v>0</v>
      </c>
      <c r="F370" s="10">
        <v>0</v>
      </c>
      <c r="G370" s="10">
        <v>0</v>
      </c>
      <c r="H370" s="10">
        <v>0</v>
      </c>
      <c r="I370" s="10">
        <v>0</v>
      </c>
      <c r="J370" s="4"/>
    </row>
    <row r="371" spans="1:10" s="14" customFormat="1" ht="17.100000000000001" customHeight="1" x14ac:dyDescent="0.3">
      <c r="A371" s="34"/>
      <c r="B371" s="82"/>
      <c r="C371" s="83"/>
      <c r="D371" s="9">
        <v>2026</v>
      </c>
      <c r="E371" s="10">
        <f>F371+G371+H371+I371</f>
        <v>0</v>
      </c>
      <c r="F371" s="10">
        <v>0</v>
      </c>
      <c r="G371" s="10">
        <v>0</v>
      </c>
      <c r="H371" s="10">
        <v>0</v>
      </c>
      <c r="I371" s="10">
        <v>0</v>
      </c>
      <c r="J371" s="4"/>
    </row>
    <row r="372" spans="1:10" s="14" customFormat="1" ht="17.100000000000001" customHeight="1" x14ac:dyDescent="0.3">
      <c r="A372" s="32" t="s">
        <v>56</v>
      </c>
      <c r="B372" s="87"/>
      <c r="C372" s="88"/>
      <c r="D372" s="9" t="s">
        <v>5</v>
      </c>
      <c r="E372" s="10">
        <f>F372+G372+H372+I372</f>
        <v>1571223</v>
      </c>
      <c r="F372" s="10">
        <f>F373+F374+F375+F376+F377+F378+F380</f>
        <v>0</v>
      </c>
      <c r="G372" s="10">
        <f t="shared" ref="G372:I372" si="106">G373+G374+G375+G376+G377+G378+G380</f>
        <v>1414100</v>
      </c>
      <c r="H372" s="10">
        <f t="shared" si="106"/>
        <v>0</v>
      </c>
      <c r="I372" s="10">
        <f t="shared" si="106"/>
        <v>157123</v>
      </c>
      <c r="J372" s="4"/>
    </row>
    <row r="373" spans="1:10" s="14" customFormat="1" ht="17.100000000000001" customHeight="1" x14ac:dyDescent="0.3">
      <c r="A373" s="33"/>
      <c r="B373" s="80"/>
      <c r="C373" s="81"/>
      <c r="D373" s="9">
        <v>2019</v>
      </c>
      <c r="E373" s="10">
        <f t="shared" si="103"/>
        <v>0</v>
      </c>
      <c r="F373" s="10">
        <v>0</v>
      </c>
      <c r="G373" s="10">
        <v>0</v>
      </c>
      <c r="H373" s="10">
        <v>0</v>
      </c>
      <c r="I373" s="10">
        <v>0</v>
      </c>
      <c r="J373" s="4"/>
    </row>
    <row r="374" spans="1:10" s="14" customFormat="1" ht="17.100000000000001" customHeight="1" x14ac:dyDescent="0.3">
      <c r="A374" s="33"/>
      <c r="B374" s="80"/>
      <c r="C374" s="81"/>
      <c r="D374" s="9">
        <v>2020</v>
      </c>
      <c r="E374" s="10">
        <f t="shared" si="103"/>
        <v>0</v>
      </c>
      <c r="F374" s="10">
        <v>0</v>
      </c>
      <c r="G374" s="10">
        <v>0</v>
      </c>
      <c r="H374" s="10">
        <v>0</v>
      </c>
      <c r="I374" s="10">
        <v>0</v>
      </c>
      <c r="J374" s="4"/>
    </row>
    <row r="375" spans="1:10" s="14" customFormat="1" ht="17.100000000000001" customHeight="1" x14ac:dyDescent="0.3">
      <c r="A375" s="33"/>
      <c r="B375" s="80"/>
      <c r="C375" s="81"/>
      <c r="D375" s="9">
        <v>2021</v>
      </c>
      <c r="E375" s="10">
        <f t="shared" si="103"/>
        <v>1571223</v>
      </c>
      <c r="F375" s="10">
        <v>0</v>
      </c>
      <c r="G375" s="10">
        <f>G29</f>
        <v>1414100</v>
      </c>
      <c r="H375" s="10">
        <v>0</v>
      </c>
      <c r="I375" s="10">
        <f>I29</f>
        <v>157123</v>
      </c>
      <c r="J375" s="4"/>
    </row>
    <row r="376" spans="1:10" s="14" customFormat="1" ht="17.100000000000001" customHeight="1" x14ac:dyDescent="0.3">
      <c r="A376" s="33"/>
      <c r="B376" s="80"/>
      <c r="C376" s="81"/>
      <c r="D376" s="9">
        <v>2022</v>
      </c>
      <c r="E376" s="10">
        <f>F376+G376+H376+I376</f>
        <v>0</v>
      </c>
      <c r="F376" s="10">
        <v>0</v>
      </c>
      <c r="G376" s="10">
        <v>0</v>
      </c>
      <c r="H376" s="10">
        <v>0</v>
      </c>
      <c r="I376" s="10">
        <v>0</v>
      </c>
      <c r="J376" s="4"/>
    </row>
    <row r="377" spans="1:10" s="14" customFormat="1" ht="17.100000000000001" customHeight="1" x14ac:dyDescent="0.3">
      <c r="A377" s="33"/>
      <c r="B377" s="80"/>
      <c r="C377" s="81"/>
      <c r="D377" s="9">
        <v>2023</v>
      </c>
      <c r="E377" s="10">
        <f t="shared" si="103"/>
        <v>0</v>
      </c>
      <c r="F377" s="10">
        <v>0</v>
      </c>
      <c r="G377" s="10">
        <v>0</v>
      </c>
      <c r="H377" s="10">
        <v>0</v>
      </c>
      <c r="I377" s="10">
        <v>0</v>
      </c>
      <c r="J377" s="4"/>
    </row>
    <row r="378" spans="1:10" s="14" customFormat="1" ht="17.100000000000001" customHeight="1" x14ac:dyDescent="0.3">
      <c r="A378" s="33"/>
      <c r="B378" s="80"/>
      <c r="C378" s="81"/>
      <c r="D378" s="9">
        <v>2024</v>
      </c>
      <c r="E378" s="10">
        <f>F378+G378+H378+I378</f>
        <v>0</v>
      </c>
      <c r="F378" s="10">
        <v>0</v>
      </c>
      <c r="G378" s="10">
        <v>0</v>
      </c>
      <c r="H378" s="10">
        <v>0</v>
      </c>
      <c r="I378" s="10">
        <v>0</v>
      </c>
      <c r="J378" s="4"/>
    </row>
    <row r="379" spans="1:10" s="14" customFormat="1" ht="17.100000000000001" customHeight="1" x14ac:dyDescent="0.3">
      <c r="A379" s="33"/>
      <c r="B379" s="80"/>
      <c r="C379" s="81"/>
      <c r="D379" s="9">
        <v>2025</v>
      </c>
      <c r="E379" s="10">
        <f>F379+G379+H379+I379</f>
        <v>0</v>
      </c>
      <c r="F379" s="10">
        <v>0</v>
      </c>
      <c r="G379" s="10">
        <v>0</v>
      </c>
      <c r="H379" s="10">
        <v>0</v>
      </c>
      <c r="I379" s="10">
        <v>0</v>
      </c>
      <c r="J379" s="4"/>
    </row>
    <row r="380" spans="1:10" s="14" customFormat="1" ht="17.100000000000001" customHeight="1" x14ac:dyDescent="0.3">
      <c r="A380" s="34"/>
      <c r="B380" s="82"/>
      <c r="C380" s="83"/>
      <c r="D380" s="9">
        <v>2026</v>
      </c>
      <c r="E380" s="10">
        <f>F380+G380+H380+I380</f>
        <v>0</v>
      </c>
      <c r="F380" s="10">
        <v>0</v>
      </c>
      <c r="G380" s="10">
        <v>0</v>
      </c>
      <c r="H380" s="10">
        <v>0</v>
      </c>
      <c r="I380" s="10">
        <v>0</v>
      </c>
      <c r="J380" s="4"/>
    </row>
    <row r="381" spans="1:10" ht="17.100000000000001" customHeight="1" x14ac:dyDescent="0.3">
      <c r="A381" s="32" t="s">
        <v>57</v>
      </c>
      <c r="B381" s="78"/>
      <c r="C381" s="79"/>
      <c r="D381" s="9" t="s">
        <v>5</v>
      </c>
      <c r="E381" s="10">
        <f>F381+G381+H381+I381</f>
        <v>55374902.619999997</v>
      </c>
      <c r="F381" s="15">
        <f>F382+F383+F384+F385+F386+F387+F389</f>
        <v>0</v>
      </c>
      <c r="G381" s="15">
        <f t="shared" ref="G381:H381" si="107">G382+G383+G384+G385+G386+G387+G389</f>
        <v>50610797.960000001</v>
      </c>
      <c r="H381" s="15">
        <f t="shared" si="107"/>
        <v>0</v>
      </c>
      <c r="I381" s="10">
        <f>I159+I168+I177+I186+I195+I204+I213+I222+I231+I240+I249+I258+I267+I276+I285+I294+I303</f>
        <v>4764104.6599999992</v>
      </c>
    </row>
    <row r="382" spans="1:10" ht="17.100000000000001" customHeight="1" x14ac:dyDescent="0.3">
      <c r="A382" s="33"/>
      <c r="B382" s="80"/>
      <c r="C382" s="81"/>
      <c r="D382" s="9">
        <v>2019</v>
      </c>
      <c r="E382" s="10">
        <f>F382+G382+H382+I382</f>
        <v>10248835</v>
      </c>
      <c r="F382" s="10">
        <f>F160+F169+F178+F187+F196+F205+F214+F223+F232+F241</f>
        <v>0</v>
      </c>
      <c r="G382" s="10">
        <f>G160+G169+G178+G187+G196+G205+G214+G223+G232+G241</f>
        <v>8916486.0999999996</v>
      </c>
      <c r="H382" s="10">
        <v>0</v>
      </c>
      <c r="I382" s="10">
        <f>I160+I169+I178+I187+I196+I205+I214+I223+I232+I241+I250+I259+I268+I277+I286+I295+I304</f>
        <v>1332348.8999999999</v>
      </c>
    </row>
    <row r="383" spans="1:10" ht="17.100000000000001" customHeight="1" x14ac:dyDescent="0.3">
      <c r="A383" s="33"/>
      <c r="B383" s="80"/>
      <c r="C383" s="81"/>
      <c r="D383" s="9">
        <v>2020</v>
      </c>
      <c r="E383" s="10">
        <f t="shared" si="103"/>
        <v>16666700</v>
      </c>
      <c r="F383" s="10">
        <f>F161+F170+F179+F188+F197+F206+F215+F224+F233+F242</f>
        <v>0</v>
      </c>
      <c r="G383" s="10">
        <f>G161+G170+G179+G188+G197+G206+G215+G224+G233+G242</f>
        <v>15000000</v>
      </c>
      <c r="H383" s="10">
        <v>0</v>
      </c>
      <c r="I383" s="10">
        <f>I161+I170+I179+I188+I197+I206+I215+I224+I233+I242+I251+I260+I269+I278+I287+I296+I305</f>
        <v>1666700</v>
      </c>
    </row>
    <row r="384" spans="1:10" ht="17.100000000000001" customHeight="1" x14ac:dyDescent="0.3">
      <c r="A384" s="33"/>
      <c r="B384" s="80"/>
      <c r="C384" s="81"/>
      <c r="D384" s="9">
        <v>2021</v>
      </c>
      <c r="E384" s="10">
        <f t="shared" si="103"/>
        <v>1482485.7</v>
      </c>
      <c r="F384" s="10">
        <f t="shared" ref="F384:F389" si="108">F162+F171+F180+F189+F198+F207+F216+F225+F234+F243</f>
        <v>0</v>
      </c>
      <c r="G384" s="10">
        <f>G162+G171+G180+G189+G198+G207+G216+G225+G234+G243+G252+G261+G270+G279+G288+G297+G306</f>
        <v>1334237.1299999999</v>
      </c>
      <c r="H384" s="10">
        <f>H162+H171+H180+H189+H198+H207+H216+H225+H234+H243+H252+H261+H270+H279+H288+H297+H306</f>
        <v>0</v>
      </c>
      <c r="I384" s="10">
        <f>I162+I171+I180+I189+I198+I207+I216+I225+I234+I243+I252+I261+I270+I279+I288+I297+I306</f>
        <v>148248.57</v>
      </c>
    </row>
    <row r="385" spans="1:12" ht="17.100000000000001" customHeight="1" x14ac:dyDescent="0.3">
      <c r="A385" s="33"/>
      <c r="B385" s="80"/>
      <c r="C385" s="81"/>
      <c r="D385" s="9">
        <v>2022</v>
      </c>
      <c r="E385" s="10">
        <f t="shared" si="103"/>
        <v>15212445.720000001</v>
      </c>
      <c r="F385" s="10">
        <f t="shared" si="108"/>
        <v>0</v>
      </c>
      <c r="G385" s="10">
        <f>G163+G172+G181+G190+G199+G208+G217+G226+G235+G244+G253+G262+G271+G280+G289+G298+G307</f>
        <v>13691198.42</v>
      </c>
      <c r="H385" s="10">
        <f>H163+H172+H181+H190+H199+H208+H217+H226+H235+H244+H253+H262+H271+H280+H289+H298+H307</f>
        <v>0</v>
      </c>
      <c r="I385" s="10">
        <f>I163+I172+I181+I190+I199+I208+I217+I226+I235+I244+I253+I262+I271+I280+I289+I298+I307</f>
        <v>1521247.3</v>
      </c>
    </row>
    <row r="386" spans="1:12" ht="17.100000000000001" customHeight="1" x14ac:dyDescent="0.3">
      <c r="A386" s="33"/>
      <c r="B386" s="80"/>
      <c r="C386" s="81"/>
      <c r="D386" s="9">
        <v>2023</v>
      </c>
      <c r="E386" s="10">
        <f>F386+G386+H386+I386</f>
        <v>6208726.0999999996</v>
      </c>
      <c r="F386" s="10">
        <f t="shared" si="108"/>
        <v>0</v>
      </c>
      <c r="G386" s="10">
        <f>G164+G173+G182+G191+G200+G209+G218+G227+G236+G245+G254+G263+G272+G281+G290+G299+G308</f>
        <v>6113166.21</v>
      </c>
      <c r="H386" s="10">
        <f t="shared" ref="H386:I386" si="109">H164+H173+H182+H191+H200+H209+H218+H227+H236+H245+H254+H263+H272+H281+H290+H299+H308</f>
        <v>0</v>
      </c>
      <c r="I386" s="10">
        <f t="shared" si="109"/>
        <v>95559.89</v>
      </c>
    </row>
    <row r="387" spans="1:12" ht="17.100000000000001" customHeight="1" x14ac:dyDescent="0.3">
      <c r="A387" s="33"/>
      <c r="B387" s="80"/>
      <c r="C387" s="81"/>
      <c r="D387" s="9">
        <v>2024</v>
      </c>
      <c r="E387" s="10">
        <f>F387+G387+H387+I387</f>
        <v>6019371.0000000009</v>
      </c>
      <c r="F387" s="10">
        <f t="shared" si="108"/>
        <v>0</v>
      </c>
      <c r="G387" s="10">
        <f>G165+G174+G183+G192+G201+G210+G219+G228+G237+G246+G255+G264+G273+G282+G291+G300+G309+G313+G317+G321+G325+G329+G333</f>
        <v>5555710.1000000006</v>
      </c>
      <c r="H387" s="10">
        <f t="shared" ref="H387:I387" si="110">H165+H174+H183+H192+H201+H210+H219+H228+H237+H246+H255+H264+H273+H282+H291+H300+H309+H313+H317+H321+H325+H329+H333</f>
        <v>0</v>
      </c>
      <c r="I387" s="10">
        <f t="shared" si="110"/>
        <v>463660.9</v>
      </c>
    </row>
    <row r="388" spans="1:12" ht="17.100000000000001" customHeight="1" x14ac:dyDescent="0.3">
      <c r="A388" s="33"/>
      <c r="B388" s="80"/>
      <c r="C388" s="81"/>
      <c r="D388" s="9">
        <v>2025</v>
      </c>
      <c r="E388" s="10">
        <f>F388+G388+H388+I388</f>
        <v>0</v>
      </c>
      <c r="F388" s="10">
        <f t="shared" si="108"/>
        <v>0</v>
      </c>
      <c r="G388" s="10">
        <f t="shared" ref="G388:I389" si="111">G166+G175+G184+G193+G202+G211+G220+G229+G238+G247+G256+G265+G274+G283+G292+G301+G310+G314</f>
        <v>0</v>
      </c>
      <c r="H388" s="10">
        <f t="shared" si="111"/>
        <v>0</v>
      </c>
      <c r="I388" s="10">
        <f t="shared" si="111"/>
        <v>0</v>
      </c>
    </row>
    <row r="389" spans="1:12" ht="17.100000000000001" customHeight="1" x14ac:dyDescent="0.3">
      <c r="A389" s="34"/>
      <c r="B389" s="82"/>
      <c r="C389" s="83"/>
      <c r="D389" s="9">
        <v>2026</v>
      </c>
      <c r="E389" s="10">
        <f>F389+G389+H389+I389</f>
        <v>0</v>
      </c>
      <c r="F389" s="10">
        <f t="shared" si="108"/>
        <v>0</v>
      </c>
      <c r="G389" s="10">
        <f t="shared" si="111"/>
        <v>0</v>
      </c>
      <c r="H389" s="10">
        <f t="shared" si="111"/>
        <v>0</v>
      </c>
      <c r="I389" s="10">
        <f t="shared" si="111"/>
        <v>0</v>
      </c>
    </row>
    <row r="390" spans="1:12" ht="17.100000000000001" customHeight="1" x14ac:dyDescent="0.3">
      <c r="A390" s="32" t="s">
        <v>58</v>
      </c>
      <c r="B390" s="78"/>
      <c r="C390" s="79"/>
      <c r="D390" s="9" t="s">
        <v>5</v>
      </c>
      <c r="E390" s="10">
        <f>F390+G390+H390+I390</f>
        <v>188563147.99000001</v>
      </c>
      <c r="F390" s="10">
        <f>F391+F392+F393+F394+F395+F396+F398</f>
        <v>0</v>
      </c>
      <c r="G390" s="10">
        <f>G391+G392+G393+G394+G395+G396+G398</f>
        <v>163895700</v>
      </c>
      <c r="H390" s="10">
        <f t="shared" ref="H390:I390" si="112">H391+H392+H393+H394+H395+H396+H398</f>
        <v>0</v>
      </c>
      <c r="I390" s="10">
        <f t="shared" si="112"/>
        <v>24667447.990000002</v>
      </c>
    </row>
    <row r="391" spans="1:12" ht="17.100000000000001" customHeight="1" x14ac:dyDescent="0.3">
      <c r="A391" s="84"/>
      <c r="B391" s="85"/>
      <c r="C391" s="86"/>
      <c r="D391" s="9">
        <v>2019</v>
      </c>
      <c r="E391" s="10">
        <f t="shared" si="103"/>
        <v>0</v>
      </c>
      <c r="F391" s="10">
        <v>0</v>
      </c>
      <c r="G391" s="10">
        <v>0</v>
      </c>
      <c r="H391" s="10">
        <v>0</v>
      </c>
      <c r="I391" s="10">
        <v>0</v>
      </c>
    </row>
    <row r="392" spans="1:12" ht="17.100000000000001" customHeight="1" x14ac:dyDescent="0.3">
      <c r="A392" s="84"/>
      <c r="B392" s="85"/>
      <c r="C392" s="86"/>
      <c r="D392" s="9">
        <v>2020</v>
      </c>
      <c r="E392" s="10">
        <f t="shared" si="103"/>
        <v>0</v>
      </c>
      <c r="F392" s="10">
        <v>0</v>
      </c>
      <c r="G392" s="10">
        <v>0</v>
      </c>
      <c r="H392" s="10">
        <v>0</v>
      </c>
      <c r="I392" s="10">
        <v>0</v>
      </c>
    </row>
    <row r="393" spans="1:12" ht="17.100000000000001" customHeight="1" x14ac:dyDescent="0.3">
      <c r="A393" s="84"/>
      <c r="B393" s="85"/>
      <c r="C393" s="86"/>
      <c r="D393" s="9">
        <v>2021</v>
      </c>
      <c r="E393" s="10">
        <f t="shared" si="103"/>
        <v>0</v>
      </c>
      <c r="F393" s="10">
        <v>0</v>
      </c>
      <c r="G393" s="10">
        <v>0</v>
      </c>
      <c r="H393" s="10">
        <v>0</v>
      </c>
      <c r="I393" s="10">
        <v>0</v>
      </c>
    </row>
    <row r="394" spans="1:12" ht="17.100000000000001" customHeight="1" x14ac:dyDescent="0.3">
      <c r="A394" s="84"/>
      <c r="B394" s="85"/>
      <c r="C394" s="86"/>
      <c r="D394" s="9">
        <v>2022</v>
      </c>
      <c r="E394" s="10">
        <f t="shared" si="103"/>
        <v>46043999.43</v>
      </c>
      <c r="F394" s="10">
        <v>0</v>
      </c>
      <c r="G394" s="10">
        <f>G70</f>
        <v>41439600</v>
      </c>
      <c r="H394" s="10">
        <v>0</v>
      </c>
      <c r="I394" s="10">
        <f>I70</f>
        <v>4604399.43</v>
      </c>
    </row>
    <row r="395" spans="1:12" ht="17.100000000000001" customHeight="1" x14ac:dyDescent="0.3">
      <c r="A395" s="84"/>
      <c r="B395" s="85"/>
      <c r="C395" s="86"/>
      <c r="D395" s="9">
        <v>2023</v>
      </c>
      <c r="E395" s="10">
        <f t="shared" ref="E395:E400" si="113">F395+G395+H395+I395</f>
        <v>44663994.280000001</v>
      </c>
      <c r="F395" s="10">
        <v>0</v>
      </c>
      <c r="G395" s="10">
        <f>G71</f>
        <v>41439500</v>
      </c>
      <c r="H395" s="10">
        <v>0</v>
      </c>
      <c r="I395" s="10">
        <f>I71</f>
        <v>3224494.28</v>
      </c>
    </row>
    <row r="396" spans="1:12" ht="17.100000000000001" customHeight="1" x14ac:dyDescent="0.3">
      <c r="A396" s="84"/>
      <c r="B396" s="85"/>
      <c r="C396" s="86"/>
      <c r="D396" s="9">
        <v>2024</v>
      </c>
      <c r="E396" s="10">
        <f t="shared" si="113"/>
        <v>97855154.280000001</v>
      </c>
      <c r="F396" s="10">
        <v>0</v>
      </c>
      <c r="G396" s="10">
        <v>81016600</v>
      </c>
      <c r="H396" s="10">
        <v>0</v>
      </c>
      <c r="I396" s="10">
        <f>I72</f>
        <v>16838554.280000001</v>
      </c>
    </row>
    <row r="397" spans="1:12" ht="17.100000000000001" customHeight="1" x14ac:dyDescent="0.3">
      <c r="A397" s="84"/>
      <c r="B397" s="85"/>
      <c r="C397" s="86"/>
      <c r="D397" s="9">
        <v>2025</v>
      </c>
      <c r="E397" s="10">
        <f t="shared" si="113"/>
        <v>0</v>
      </c>
      <c r="F397" s="10">
        <v>0</v>
      </c>
      <c r="G397" s="10">
        <f>G73</f>
        <v>0</v>
      </c>
      <c r="H397" s="10">
        <v>0</v>
      </c>
      <c r="I397" s="10">
        <f>I73</f>
        <v>0</v>
      </c>
    </row>
    <row r="398" spans="1:12" ht="17.100000000000001" customHeight="1" x14ac:dyDescent="0.3">
      <c r="A398" s="34"/>
      <c r="B398" s="82"/>
      <c r="C398" s="83"/>
      <c r="D398" s="9">
        <v>2026</v>
      </c>
      <c r="E398" s="10">
        <f t="shared" si="113"/>
        <v>0</v>
      </c>
      <c r="F398" s="10">
        <v>0</v>
      </c>
      <c r="G398" s="10">
        <f>G74</f>
        <v>0</v>
      </c>
      <c r="H398" s="10">
        <v>0</v>
      </c>
      <c r="I398" s="10">
        <f>I74</f>
        <v>0</v>
      </c>
    </row>
    <row r="399" spans="1:12" ht="17.100000000000001" customHeight="1" x14ac:dyDescent="0.3">
      <c r="A399" s="118" t="s">
        <v>72</v>
      </c>
      <c r="B399" s="118"/>
      <c r="C399" s="118"/>
      <c r="D399" s="9" t="s">
        <v>5</v>
      </c>
      <c r="E399" s="10">
        <f t="shared" si="113"/>
        <v>3205075954.9000001</v>
      </c>
      <c r="F399" s="10">
        <f>SUM(F400:F407)</f>
        <v>632910650</v>
      </c>
      <c r="G399" s="10">
        <f t="shared" ref="G399:I399" si="114">SUM(G400:G407)</f>
        <v>2137479728.0300002</v>
      </c>
      <c r="H399" s="10">
        <f t="shared" si="114"/>
        <v>0</v>
      </c>
      <c r="I399" s="10">
        <f t="shared" si="114"/>
        <v>434685576.87000006</v>
      </c>
      <c r="L399" s="16"/>
    </row>
    <row r="400" spans="1:12" ht="17.100000000000001" customHeight="1" x14ac:dyDescent="0.3">
      <c r="A400" s="118"/>
      <c r="B400" s="118"/>
      <c r="C400" s="118"/>
      <c r="D400" s="9">
        <v>2019</v>
      </c>
      <c r="E400" s="10">
        <f t="shared" si="113"/>
        <v>188352584.92000002</v>
      </c>
      <c r="F400" s="10">
        <f t="shared" ref="F400:F405" si="115">F346+F355+F364+F373+F382+F391</f>
        <v>56918800</v>
      </c>
      <c r="G400" s="10">
        <f t="shared" ref="G400:I400" si="116">G346+G355+G364+G373+G382+G391</f>
        <v>106773793.92999999</v>
      </c>
      <c r="H400" s="10">
        <f t="shared" si="116"/>
        <v>0</v>
      </c>
      <c r="I400" s="10">
        <f t="shared" si="116"/>
        <v>24659990.989999998</v>
      </c>
      <c r="J400" s="17"/>
    </row>
    <row r="401" spans="1:10" ht="17.100000000000001" customHeight="1" x14ac:dyDescent="0.3">
      <c r="A401" s="118"/>
      <c r="B401" s="118"/>
      <c r="C401" s="118"/>
      <c r="D401" s="9">
        <v>2020</v>
      </c>
      <c r="E401" s="10">
        <f t="shared" ref="E401:E405" si="117">F401+G401+H401+I401</f>
        <v>257945614.24000001</v>
      </c>
      <c r="F401" s="10">
        <f t="shared" si="115"/>
        <v>206687400</v>
      </c>
      <c r="G401" s="10">
        <f t="shared" ref="G401:H405" si="118">G347+G356+G365+G374+G383+G392</f>
        <v>18449800</v>
      </c>
      <c r="H401" s="10">
        <f t="shared" si="118"/>
        <v>0</v>
      </c>
      <c r="I401" s="10">
        <f t="shared" ref="I401:I406" si="119">I347+I356+I365+I374+I383+I392</f>
        <v>32808414.239999998</v>
      </c>
    </row>
    <row r="402" spans="1:10" ht="17.100000000000001" customHeight="1" x14ac:dyDescent="0.3">
      <c r="A402" s="118"/>
      <c r="B402" s="118"/>
      <c r="C402" s="118"/>
      <c r="D402" s="9">
        <v>2021</v>
      </c>
      <c r="E402" s="10">
        <f t="shared" si="117"/>
        <v>421975651.74000001</v>
      </c>
      <c r="F402" s="10">
        <f t="shared" si="115"/>
        <v>369304450</v>
      </c>
      <c r="G402" s="10">
        <f t="shared" si="118"/>
        <v>13251538.129999999</v>
      </c>
      <c r="H402" s="10">
        <f t="shared" si="118"/>
        <v>0</v>
      </c>
      <c r="I402" s="10">
        <f t="shared" si="119"/>
        <v>39419663.609999999</v>
      </c>
    </row>
    <row r="403" spans="1:10" ht="17.100000000000001" customHeight="1" x14ac:dyDescent="0.3">
      <c r="A403" s="118"/>
      <c r="B403" s="118"/>
      <c r="C403" s="118"/>
      <c r="D403" s="9">
        <v>2022</v>
      </c>
      <c r="E403" s="10">
        <f t="shared" si="117"/>
        <v>509859871.79000002</v>
      </c>
      <c r="F403" s="10">
        <f t="shared" si="115"/>
        <v>0</v>
      </c>
      <c r="G403" s="10">
        <f t="shared" si="118"/>
        <v>458989319.66000003</v>
      </c>
      <c r="H403" s="10">
        <f t="shared" si="118"/>
        <v>0</v>
      </c>
      <c r="I403" s="10">
        <f t="shared" si="119"/>
        <v>50870552.129999995</v>
      </c>
    </row>
    <row r="404" spans="1:10" ht="17.100000000000001" customHeight="1" x14ac:dyDescent="0.3">
      <c r="A404" s="118"/>
      <c r="B404" s="118"/>
      <c r="C404" s="118"/>
      <c r="D404" s="9">
        <v>2023</v>
      </c>
      <c r="E404" s="10">
        <f t="shared" si="117"/>
        <v>515534950.59999996</v>
      </c>
      <c r="F404" s="10">
        <f t="shared" si="115"/>
        <v>0</v>
      </c>
      <c r="G404" s="10">
        <f>G350+G359+G368+G377+G386+G395</f>
        <v>468378566.20999998</v>
      </c>
      <c r="H404" s="10">
        <f t="shared" si="118"/>
        <v>0</v>
      </c>
      <c r="I404" s="10">
        <f t="shared" si="119"/>
        <v>47156384.390000001</v>
      </c>
    </row>
    <row r="405" spans="1:10" ht="17.100000000000001" customHeight="1" x14ac:dyDescent="0.3">
      <c r="A405" s="118"/>
      <c r="B405" s="118"/>
      <c r="C405" s="118"/>
      <c r="D405" s="9">
        <v>2024</v>
      </c>
      <c r="E405" s="10">
        <f t="shared" si="117"/>
        <v>653005922.82000005</v>
      </c>
      <c r="F405" s="10">
        <f t="shared" si="115"/>
        <v>0</v>
      </c>
      <c r="G405" s="10">
        <f>G351+G360+G369+G378+G387+G396</f>
        <v>571636710.10000002</v>
      </c>
      <c r="H405" s="10">
        <f t="shared" si="118"/>
        <v>0</v>
      </c>
      <c r="I405" s="10">
        <f t="shared" si="119"/>
        <v>81369212.719999999</v>
      </c>
    </row>
    <row r="406" spans="1:10" ht="17.100000000000001" customHeight="1" x14ac:dyDescent="0.3">
      <c r="A406" s="118"/>
      <c r="B406" s="118"/>
      <c r="C406" s="118"/>
      <c r="D406" s="9">
        <v>2025</v>
      </c>
      <c r="E406" s="10">
        <f>F406+G406+H406+I406</f>
        <v>330614046.43000001</v>
      </c>
      <c r="F406" s="10">
        <f t="shared" ref="F406:H407" si="120">F352+F361+F370+F379+F388+F397</f>
        <v>0</v>
      </c>
      <c r="G406" s="10">
        <f t="shared" si="120"/>
        <v>250000000</v>
      </c>
      <c r="H406" s="10">
        <f t="shared" si="120"/>
        <v>0</v>
      </c>
      <c r="I406" s="10">
        <f t="shared" si="119"/>
        <v>80614046.430000007</v>
      </c>
    </row>
    <row r="407" spans="1:10" ht="17.100000000000001" customHeight="1" x14ac:dyDescent="0.3">
      <c r="A407" s="119"/>
      <c r="B407" s="119"/>
      <c r="C407" s="119"/>
      <c r="D407" s="9">
        <v>2026</v>
      </c>
      <c r="E407" s="10">
        <f>F407+G407+H407+I407</f>
        <v>327787312.36000001</v>
      </c>
      <c r="F407" s="10">
        <f t="shared" si="120"/>
        <v>0</v>
      </c>
      <c r="G407" s="10">
        <f t="shared" si="120"/>
        <v>250000000</v>
      </c>
      <c r="H407" s="10">
        <f t="shared" si="120"/>
        <v>0</v>
      </c>
      <c r="I407" s="10">
        <f>I353+I362+I371+I380+I389+I398</f>
        <v>77787312.359999999</v>
      </c>
      <c r="J407" s="4" t="s">
        <v>4</v>
      </c>
    </row>
    <row r="408" spans="1:10" ht="23.25" customHeight="1" x14ac:dyDescent="0.3">
      <c r="A408" s="18"/>
      <c r="B408" s="18"/>
      <c r="C408" s="18"/>
      <c r="D408" s="19"/>
      <c r="E408" s="19"/>
      <c r="F408" s="20"/>
      <c r="G408" s="20"/>
      <c r="H408" s="20"/>
      <c r="I408" s="20"/>
    </row>
    <row r="409" spans="1:10" ht="23.25" customHeight="1" x14ac:dyDescent="0.3">
      <c r="A409" s="18"/>
      <c r="B409" s="18"/>
      <c r="C409" s="18"/>
      <c r="D409" s="19"/>
      <c r="E409" s="19"/>
      <c r="F409" s="20"/>
      <c r="G409" s="20"/>
      <c r="H409" s="20"/>
      <c r="I409" s="20"/>
    </row>
    <row r="410" spans="1:10" ht="23.25" customHeight="1" x14ac:dyDescent="0.45">
      <c r="A410" s="2" t="s">
        <v>80</v>
      </c>
      <c r="B410" s="3"/>
      <c r="C410" s="3"/>
      <c r="D410" s="21"/>
      <c r="E410" s="22"/>
      <c r="F410" s="100" t="s">
        <v>81</v>
      </c>
      <c r="G410" s="101"/>
      <c r="H410" s="26"/>
      <c r="I410" s="26"/>
    </row>
  </sheetData>
  <mergeCells count="69">
    <mergeCell ref="C204:C212"/>
    <mergeCell ref="C195:C203"/>
    <mergeCell ref="C150:C158"/>
    <mergeCell ref="C159:C167"/>
    <mergeCell ref="C168:C176"/>
    <mergeCell ref="C186:C194"/>
    <mergeCell ref="C177:C185"/>
    <mergeCell ref="F410:G410"/>
    <mergeCell ref="C17:C25"/>
    <mergeCell ref="B17:B25"/>
    <mergeCell ref="A17:A25"/>
    <mergeCell ref="C26:C34"/>
    <mergeCell ref="B26:B34"/>
    <mergeCell ref="A26:A34"/>
    <mergeCell ref="C35:C43"/>
    <mergeCell ref="C44:C52"/>
    <mergeCell ref="A66:C74"/>
    <mergeCell ref="A76:A84"/>
    <mergeCell ref="B76:B84"/>
    <mergeCell ref="C76:C84"/>
    <mergeCell ref="B94:I94"/>
    <mergeCell ref="A399:C407"/>
    <mergeCell ref="C141:C149"/>
    <mergeCell ref="F4:I4"/>
    <mergeCell ref="A13:I13"/>
    <mergeCell ref="B16:I16"/>
    <mergeCell ref="A11:I11"/>
    <mergeCell ref="A12:I12"/>
    <mergeCell ref="A381:C389"/>
    <mergeCell ref="A390:C398"/>
    <mergeCell ref="C276:C284"/>
    <mergeCell ref="A336:C344"/>
    <mergeCell ref="A345:C353"/>
    <mergeCell ref="C312:C315"/>
    <mergeCell ref="C294:C302"/>
    <mergeCell ref="C285:C293"/>
    <mergeCell ref="A372:C380"/>
    <mergeCell ref="A363:C371"/>
    <mergeCell ref="A354:C362"/>
    <mergeCell ref="C303:C311"/>
    <mergeCell ref="C324:C327"/>
    <mergeCell ref="C328:C331"/>
    <mergeCell ref="C332:C335"/>
    <mergeCell ref="B312:B335"/>
    <mergeCell ref="C213:C221"/>
    <mergeCell ref="C222:C230"/>
    <mergeCell ref="C231:C239"/>
    <mergeCell ref="C316:C319"/>
    <mergeCell ref="C320:C323"/>
    <mergeCell ref="C240:C248"/>
    <mergeCell ref="C249:C257"/>
    <mergeCell ref="C258:C266"/>
    <mergeCell ref="C267:C275"/>
    <mergeCell ref="B141:B147"/>
    <mergeCell ref="C62:C65"/>
    <mergeCell ref="A35:A65"/>
    <mergeCell ref="B35:B65"/>
    <mergeCell ref="C53:C61"/>
    <mergeCell ref="B140:I140"/>
    <mergeCell ref="A131:C139"/>
    <mergeCell ref="B75:I75"/>
    <mergeCell ref="A85:C93"/>
    <mergeCell ref="C95:C103"/>
    <mergeCell ref="C104:C112"/>
    <mergeCell ref="C113:C121"/>
    <mergeCell ref="C122:C130"/>
    <mergeCell ref="B95:B130"/>
    <mergeCell ref="A95:A130"/>
    <mergeCell ref="A141:A335"/>
  </mergeCells>
  <pageMargins left="0.78740157480314965" right="0.19685039370078741" top="0.31496062992125984" bottom="0.39370078740157483" header="0.35433070866141736" footer="0.51181102362204722"/>
  <pageSetup paperSize="9" scale="66" orientation="landscape" r:id="rId1"/>
  <rowBreaks count="9" manualBreakCount="9">
    <brk id="43" max="9" man="1"/>
    <brk id="84" max="9" man="1"/>
    <brk id="121" max="9" man="1"/>
    <brk id="167" max="9" man="1"/>
    <brk id="203" max="9" man="1"/>
    <brk id="248" max="9" man="1"/>
    <brk id="284" max="9" man="1"/>
    <brk id="331" max="9" man="1"/>
    <brk id="37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Красильникова Жанна Александровна</dc:creator>
  <cp:lastModifiedBy>Андреева Ольга Николаевна</cp:lastModifiedBy>
  <cp:lastPrinted>2024-08-21T07:26:11Z</cp:lastPrinted>
  <dcterms:created xsi:type="dcterms:W3CDTF">2019-08-27T06:02:36Z</dcterms:created>
  <dcterms:modified xsi:type="dcterms:W3CDTF">2024-08-29T08:43:34Z</dcterms:modified>
</cp:coreProperties>
</file>