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F60C491-1143-45BC-B9A8-DA86069863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Лист1!$A$1:$I$164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H34" i="1"/>
  <c r="F41" i="1" l="1"/>
  <c r="F34" i="1" s="1"/>
  <c r="G97" i="1" l="1"/>
  <c r="G95" i="1"/>
  <c r="G144" i="1"/>
  <c r="E130" i="1"/>
  <c r="E129" i="1"/>
  <c r="E128" i="1"/>
  <c r="E127" i="1"/>
  <c r="E126" i="1"/>
  <c r="E125" i="1"/>
  <c r="E124" i="1"/>
  <c r="I123" i="1"/>
  <c r="H123" i="1"/>
  <c r="G123" i="1"/>
  <c r="F123" i="1"/>
  <c r="E138" i="1"/>
  <c r="E137" i="1"/>
  <c r="E136" i="1"/>
  <c r="E135" i="1"/>
  <c r="E134" i="1"/>
  <c r="E133" i="1"/>
  <c r="E132" i="1"/>
  <c r="I131" i="1"/>
  <c r="E131" i="1" s="1"/>
  <c r="H131" i="1"/>
  <c r="G131" i="1"/>
  <c r="F131" i="1"/>
  <c r="E73" i="1"/>
  <c r="E72" i="1"/>
  <c r="E71" i="1"/>
  <c r="E70" i="1"/>
  <c r="E69" i="1"/>
  <c r="E68" i="1"/>
  <c r="E67" i="1"/>
  <c r="I66" i="1"/>
  <c r="H66" i="1"/>
  <c r="G66" i="1"/>
  <c r="F66" i="1"/>
  <c r="H95" i="1"/>
  <c r="I95" i="1"/>
  <c r="F95" i="1"/>
  <c r="E33" i="1"/>
  <c r="E32" i="1"/>
  <c r="E31" i="1"/>
  <c r="E30" i="1"/>
  <c r="E29" i="1"/>
  <c r="E28" i="1"/>
  <c r="E27" i="1"/>
  <c r="I26" i="1"/>
  <c r="H26" i="1"/>
  <c r="G26" i="1"/>
  <c r="F26" i="1"/>
  <c r="H162" i="1"/>
  <c r="F97" i="1"/>
  <c r="F146" i="1"/>
  <c r="G146" i="1"/>
  <c r="E122" i="1"/>
  <c r="E114" i="1"/>
  <c r="E106" i="1"/>
  <c r="H97" i="1"/>
  <c r="I97" i="1"/>
  <c r="I154" i="1" s="1"/>
  <c r="I162" i="1" s="1"/>
  <c r="F96" i="1"/>
  <c r="E89" i="1"/>
  <c r="E81" i="1"/>
  <c r="E65" i="1"/>
  <c r="E57" i="1"/>
  <c r="E49" i="1"/>
  <c r="E41" i="1"/>
  <c r="E25" i="1"/>
  <c r="E17" i="1"/>
  <c r="E16" i="1"/>
  <c r="E11" i="1"/>
  <c r="F93" i="1"/>
  <c r="F94" i="1"/>
  <c r="I94" i="1"/>
  <c r="G94" i="1"/>
  <c r="I92" i="1"/>
  <c r="I96" i="1"/>
  <c r="I91" i="1"/>
  <c r="E80" i="1"/>
  <c r="E79" i="1"/>
  <c r="E78" i="1"/>
  <c r="E77" i="1"/>
  <c r="E76" i="1"/>
  <c r="E75" i="1"/>
  <c r="I74" i="1"/>
  <c r="H74" i="1"/>
  <c r="G74" i="1"/>
  <c r="F74" i="1"/>
  <c r="H156" i="1"/>
  <c r="H157" i="1"/>
  <c r="H158" i="1"/>
  <c r="H159" i="1"/>
  <c r="H160" i="1"/>
  <c r="H161" i="1"/>
  <c r="H147" i="1"/>
  <c r="H139" i="1"/>
  <c r="H115" i="1"/>
  <c r="H107" i="1"/>
  <c r="H99" i="1"/>
  <c r="H91" i="1"/>
  <c r="H92" i="1"/>
  <c r="H93" i="1"/>
  <c r="H94" i="1"/>
  <c r="H96" i="1"/>
  <c r="H82" i="1"/>
  <c r="H58" i="1"/>
  <c r="H50" i="1"/>
  <c r="H42" i="1"/>
  <c r="H18" i="1"/>
  <c r="H10" i="1"/>
  <c r="G142" i="1"/>
  <c r="G93" i="1"/>
  <c r="G91" i="1"/>
  <c r="F91" i="1"/>
  <c r="E88" i="1"/>
  <c r="E87" i="1"/>
  <c r="E86" i="1"/>
  <c r="E85" i="1"/>
  <c r="E84" i="1"/>
  <c r="E83" i="1"/>
  <c r="I82" i="1"/>
  <c r="G82" i="1"/>
  <c r="F82" i="1"/>
  <c r="E64" i="1"/>
  <c r="E63" i="1"/>
  <c r="E62" i="1"/>
  <c r="E61" i="1"/>
  <c r="E60" i="1"/>
  <c r="E59" i="1"/>
  <c r="I58" i="1"/>
  <c r="G58" i="1"/>
  <c r="F58" i="1"/>
  <c r="E110" i="1"/>
  <c r="E111" i="1"/>
  <c r="E121" i="1"/>
  <c r="E120" i="1"/>
  <c r="E119" i="1"/>
  <c r="E117" i="1"/>
  <c r="E116" i="1"/>
  <c r="I115" i="1"/>
  <c r="G115" i="1"/>
  <c r="F115" i="1"/>
  <c r="E123" i="1" l="1"/>
  <c r="E95" i="1"/>
  <c r="E66" i="1"/>
  <c r="E26" i="1"/>
  <c r="F154" i="1"/>
  <c r="E97" i="1"/>
  <c r="G154" i="1"/>
  <c r="G162" i="1" s="1"/>
  <c r="E146" i="1"/>
  <c r="E74" i="1"/>
  <c r="H155" i="1"/>
  <c r="H90" i="1"/>
  <c r="E91" i="1"/>
  <c r="E82" i="1"/>
  <c r="E58" i="1"/>
  <c r="E115" i="1"/>
  <c r="F92" i="1"/>
  <c r="I153" i="1"/>
  <c r="I161" i="1" s="1"/>
  <c r="G92" i="1"/>
  <c r="G96" i="1"/>
  <c r="E96" i="1" s="1"/>
  <c r="E56" i="1"/>
  <c r="E55" i="1"/>
  <c r="E54" i="1"/>
  <c r="E53" i="1"/>
  <c r="E52" i="1"/>
  <c r="E51" i="1"/>
  <c r="G50" i="1"/>
  <c r="F50" i="1"/>
  <c r="I37" i="1"/>
  <c r="I93" i="1" l="1"/>
  <c r="I34" i="1"/>
  <c r="E34" i="1" s="1"/>
  <c r="F162" i="1"/>
  <c r="E162" i="1" s="1"/>
  <c r="E154" i="1"/>
  <c r="F90" i="1"/>
  <c r="E93" i="1"/>
  <c r="E94" i="1"/>
  <c r="E92" i="1"/>
  <c r="I50" i="1"/>
  <c r="E50" i="1" s="1"/>
  <c r="E100" i="1"/>
  <c r="E101" i="1"/>
  <c r="E102" i="1"/>
  <c r="E103" i="1"/>
  <c r="E104" i="1"/>
  <c r="E105" i="1"/>
  <c r="E109" i="1"/>
  <c r="E118" i="1"/>
  <c r="E112" i="1"/>
  <c r="E113" i="1"/>
  <c r="E12" i="1"/>
  <c r="E13" i="1"/>
  <c r="E14" i="1"/>
  <c r="E15" i="1"/>
  <c r="E19" i="1"/>
  <c r="E20" i="1"/>
  <c r="E21" i="1"/>
  <c r="E22" i="1"/>
  <c r="E23" i="1"/>
  <c r="E24" i="1"/>
  <c r="E35" i="1"/>
  <c r="E36" i="1"/>
  <c r="E37" i="1"/>
  <c r="E38" i="1"/>
  <c r="E39" i="1"/>
  <c r="E40" i="1"/>
  <c r="E43" i="1"/>
  <c r="E45" i="1"/>
  <c r="E46" i="1"/>
  <c r="E47" i="1"/>
  <c r="E48" i="1"/>
  <c r="E44" i="1" l="1"/>
  <c r="G10" i="1" l="1"/>
  <c r="I141" i="1" l="1"/>
  <c r="I149" i="1" s="1"/>
  <c r="I157" i="1" s="1"/>
  <c r="I142" i="1"/>
  <c r="I150" i="1" s="1"/>
  <c r="I158" i="1" s="1"/>
  <c r="I143" i="1"/>
  <c r="I151" i="1" s="1"/>
  <c r="I159" i="1" s="1"/>
  <c r="I144" i="1"/>
  <c r="I152" i="1" s="1"/>
  <c r="I160" i="1" s="1"/>
  <c r="G141" i="1"/>
  <c r="G149" i="1" s="1"/>
  <c r="G157" i="1" s="1"/>
  <c r="G150" i="1"/>
  <c r="G158" i="1" s="1"/>
  <c r="G143" i="1"/>
  <c r="G151" i="1" s="1"/>
  <c r="G159" i="1" s="1"/>
  <c r="G152" i="1"/>
  <c r="G145" i="1"/>
  <c r="G153" i="1" s="1"/>
  <c r="G161" i="1" s="1"/>
  <c r="F141" i="1"/>
  <c r="F142" i="1"/>
  <c r="F150" i="1" s="1"/>
  <c r="F158" i="1" s="1"/>
  <c r="F143" i="1"/>
  <c r="F151" i="1" s="1"/>
  <c r="F159" i="1" s="1"/>
  <c r="F144" i="1"/>
  <c r="F152" i="1" s="1"/>
  <c r="F145" i="1"/>
  <c r="G140" i="1"/>
  <c r="F140" i="1"/>
  <c r="F139" i="1"/>
  <c r="G160" i="1" l="1"/>
  <c r="F148" i="1"/>
  <c r="F156" i="1" s="1"/>
  <c r="E144" i="1"/>
  <c r="E143" i="1"/>
  <c r="E142" i="1"/>
  <c r="F153" i="1"/>
  <c r="F147" i="1" s="1"/>
  <c r="E145" i="1"/>
  <c r="F149" i="1"/>
  <c r="E141" i="1"/>
  <c r="G148" i="1"/>
  <c r="G156" i="1" s="1"/>
  <c r="G147" i="1" l="1"/>
  <c r="G155" i="1"/>
  <c r="E158" i="1"/>
  <c r="E150" i="1"/>
  <c r="F160" i="1"/>
  <c r="E152" i="1"/>
  <c r="F157" i="1"/>
  <c r="F161" i="1"/>
  <c r="E153" i="1"/>
  <c r="E159" i="1"/>
  <c r="E151" i="1"/>
  <c r="G139" i="1"/>
  <c r="G107" i="1"/>
  <c r="F107" i="1"/>
  <c r="G99" i="1"/>
  <c r="I99" i="1"/>
  <c r="F99" i="1"/>
  <c r="I108" i="1"/>
  <c r="E108" i="1" s="1"/>
  <c r="E99" i="1" l="1"/>
  <c r="E160" i="1"/>
  <c r="F155" i="1"/>
  <c r="E161" i="1"/>
  <c r="E157" i="1"/>
  <c r="E149" i="1"/>
  <c r="I107" i="1"/>
  <c r="E107" i="1" s="1"/>
  <c r="I140" i="1"/>
  <c r="I139" i="1" s="1"/>
  <c r="E139" i="1" s="1"/>
  <c r="G90" i="1"/>
  <c r="I90" i="1"/>
  <c r="E90" i="1" l="1"/>
  <c r="I148" i="1"/>
  <c r="E148" i="1" s="1"/>
  <c r="E140" i="1"/>
  <c r="I42" i="1"/>
  <c r="G42" i="1"/>
  <c r="F42" i="1"/>
  <c r="G18" i="1"/>
  <c r="I18" i="1"/>
  <c r="F18" i="1"/>
  <c r="I10" i="1"/>
  <c r="F10" i="1"/>
  <c r="E10" i="1" s="1"/>
  <c r="I147" i="1" l="1"/>
  <c r="E147" i="1" s="1"/>
  <c r="E18" i="1"/>
  <c r="I156" i="1"/>
  <c r="E156" i="1" s="1"/>
  <c r="E42" i="1"/>
  <c r="I155" i="1" l="1"/>
  <c r="E155" i="1" s="1"/>
</calcChain>
</file>

<file path=xl/sharedStrings.xml><?xml version="1.0" encoding="utf-8"?>
<sst xmlns="http://schemas.openxmlformats.org/spreadsheetml/2006/main" count="72" uniqueCount="53">
  <si>
    <t xml:space="preserve"> </t>
  </si>
  <si>
    <t>№ п/п</t>
  </si>
  <si>
    <t>Наименование мероприятия, подпрограммы</t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</si>
  <si>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</si>
  <si>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</si>
  <si>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</si>
  <si>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</si>
  <si>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</si>
  <si>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</si>
  <si>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</si>
  <si>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</si>
  <si>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</si>
  <si>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1.1.</t>
  </si>
  <si>
    <t>1.2.</t>
  </si>
  <si>
    <t>1.3.</t>
  </si>
  <si>
    <t>2.1.</t>
  </si>
  <si>
    <t>Год реализации</t>
  </si>
  <si>
    <t>Общий объем финансирования,  руб.</t>
  </si>
  <si>
    <t>1.4.</t>
  </si>
  <si>
    <t>1.5.</t>
  </si>
  <si>
    <t>1.6.</t>
  </si>
  <si>
    <t>Иные источники финансирования, руб.</t>
  </si>
  <si>
    <t>1.7.</t>
  </si>
  <si>
    <t>«Приложение 4
к муниципальной программе
«Развитие культуры и архивного дела» на 2019-2025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</si>
  <si>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</si>
  <si>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</si>
  <si>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</si>
  <si>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</si>
  <si>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2019-2025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</si>
  <si>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</si>
  <si>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</si>
  <si>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</si>
  <si>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2019-2025</t>
  </si>
  <si>
    <t>Подпрограмма 1  «Создание единого культурного пространства и развитие архивного дела в городе Усолье-Сибирское» на 2019-2025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</si>
  <si>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2019 - 2025 годы</t>
  </si>
  <si>
    <t>Государственная программа Иркутской области «Развитие культуры» на 2019 - 2025 годы, 
утверждённая постановлением Правительства Иркутской области от 06.11.2018 года № 815-пп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</si>
  <si>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2019 - 2025 годы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</si>
  <si>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2019 - 2025 годы Подпрограммы  «Оказание финансовой поддержки муниципальным образованиям Иркутской области в сфере культуры и архивного дела" на 2019 - 2025 годы
</t>
  </si>
  <si>
    <t>Государственная программа Иркутской области «Экономическое развитие и инновационная экономика» на 2019 - 2025 годы, 
утвержденная постановлением Правительства Иркутской области от 12.11.2018 г. № 828-пп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</si>
  <si>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</si>
  <si>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rFont val="Times New Roman"/>
        <family val="1"/>
        <charset val="204"/>
      </rPr>
      <t>"Развитие культуры и архивного дела" на 2019-2025 годы</t>
    </r>
    <r>
      <rPr>
        <sz val="12"/>
        <rFont val="Times New Roman"/>
        <family val="1"/>
        <charset val="204"/>
      </rPr>
      <t xml:space="preserve">
 (далее – муниципальная программа)
</t>
    </r>
  </si>
  <si>
    <r>
      <t>Наименование мероприятия, подпрограммы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муниципальной подпрограммы</t>
    </r>
  </si>
  <si>
    <t>Основное мероприятие "Восстановление (ремонт, реставрация, благоустройство) воинских захоронений на территории Иркутской области" 
Подпрограммы  «Реализация единой государственной политики в сфере культуры» на 2019-2025 годы</t>
  </si>
  <si>
    <t xml:space="preserve">Региональный проект "Обеспечение качественно нового уровня развития инфраструктуры культуры" на 2019-2025 годы Подпрограммы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</si>
  <si>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Подпрограмма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</si>
  <si>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Региональный проект "Цифровизация услуг и формирование информационного пространства в сфере культуры на 2019 - 2024 годы Подпрограммы "Государственное управление культурой, архивным делом и сохранение национальной самобытности" на 2019 - 2025 годы
</t>
  </si>
  <si>
    <t>Мероприятие 1.14.4.  Развитие деятельности муниципальных модельных библиотек (в том числе в целях получения субсидий из областного бюджета)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</si>
  <si>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</si>
  <si>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1.17. «Благоустройство территории Нижнего парка» (Реализация мероприятий перечня народных инициатив)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</si>
  <si>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1.20. «Переоборудование механической системы сцены муниципального бюджетного учреждения культуры «Дом культуры «Мир»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2019-2025 подпрограммы 1 "Создание единого культурного пространства и развитие архивного дела в городе Усолье-Сибирское" на 2019-2025</t>
  </si>
  <si>
    <t xml:space="preserve">Основное мероприятие 1.21.  Твой взгляд (МБКДУ «Дворец культуры») в рамках реализации инициативных проектов, выдвигаемых для получения финансовой поддержки из бюджета Иркутской области  подпрограммы 1 "Создание единого культурного пространства и развитие архивного дела в городе Усолье-Сибирское" на 2019-2025 </t>
  </si>
  <si>
    <t>Основное мероприятие 1.10. "Капитальный ремонт кровли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</si>
  <si>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Приложение 2
к постановлению
администрации города Усолье-Сибирское 
от 28.12.2023 г. №3360-па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</si>
</sst>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4"/>
  <sheetViews>
    <sheetView tabSelected="1" view="pageBreakPreview" zoomScale="86" zoomScaleNormal="100" zoomScaleSheetLayoutView="86" workbookViewId="0">
      <selection activeCell="G3" sqref="G3:I3"/>
    </sheetView>
  </sheetViews>
  <sheetFormatPr defaultRowHeight="14.4" x14ac:dyDescent="0.3"/>
  <cols>
    <col min="1" max="1" width="5.88671875" customWidth="1"/>
    <col min="2" max="2" width="26.6640625" customWidth="1"/>
    <col min="3" max="3" width="23.88671875" customWidth="1"/>
    <col min="4" max="5" width="14.88671875" customWidth="1"/>
    <col min="6" max="6" width="15.109375" customWidth="1"/>
    <col min="7" max="7" width="13.44140625" customWidth="1"/>
    <col min="8" max="8" width="14.8867187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63" customHeight="1" x14ac:dyDescent="0.3">
      <c r="A1" s="3"/>
      <c r="B1" s="3"/>
      <c r="C1" s="3"/>
      <c r="D1" s="3"/>
      <c r="E1" s="3"/>
      <c r="F1" s="3"/>
      <c r="G1" s="39" t="s">
        <v>52</v>
      </c>
      <c r="H1" s="39"/>
      <c r="I1" s="39"/>
    </row>
    <row r="2" spans="1:9" x14ac:dyDescent="0.3">
      <c r="A2" s="3"/>
      <c r="B2" s="3"/>
      <c r="C2" s="3"/>
      <c r="D2" s="3"/>
      <c r="E2" s="3"/>
      <c r="F2" s="3"/>
      <c r="G2" s="4"/>
      <c r="H2" s="4"/>
      <c r="I2" s="4"/>
    </row>
    <row r="3" spans="1:9" ht="64.5" customHeight="1" x14ac:dyDescent="0.3">
      <c r="A3" s="3"/>
      <c r="B3" s="3"/>
      <c r="C3" s="3"/>
      <c r="D3" s="3"/>
      <c r="E3" s="3"/>
      <c r="F3" s="3"/>
      <c r="G3" s="39" t="s">
        <v>23</v>
      </c>
      <c r="H3" s="39"/>
      <c r="I3" s="39"/>
    </row>
    <row r="4" spans="1:9" x14ac:dyDescent="0.3">
      <c r="A4" s="3"/>
      <c r="B4" s="3"/>
      <c r="C4" s="3"/>
      <c r="D4" s="3"/>
      <c r="E4" s="3"/>
      <c r="F4" s="3"/>
      <c r="G4" s="3"/>
      <c r="H4" s="3"/>
      <c r="I4" s="3"/>
    </row>
    <row r="5" spans="1:9" s="2" customFormat="1" ht="82.5" customHeight="1" x14ac:dyDescent="0.3">
      <c r="A5" s="40" t="s">
        <v>40</v>
      </c>
      <c r="B5" s="40"/>
      <c r="C5" s="40"/>
      <c r="D5" s="40"/>
      <c r="E5" s="40"/>
      <c r="F5" s="40"/>
      <c r="G5" s="40"/>
      <c r="H5" s="40"/>
      <c r="I5" s="40"/>
    </row>
    <row r="6" spans="1:9" ht="15" thickBot="1" x14ac:dyDescent="0.35">
      <c r="A6" s="5"/>
      <c r="B6" s="5"/>
      <c r="C6" s="5"/>
      <c r="D6" s="5"/>
      <c r="E6" s="5"/>
      <c r="F6" s="5"/>
      <c r="G6" s="5"/>
      <c r="H6" s="5"/>
      <c r="I6" s="6" t="s">
        <v>0</v>
      </c>
    </row>
    <row r="7" spans="1:9" ht="26.4" x14ac:dyDescent="0.3">
      <c r="A7" s="41" t="s">
        <v>1</v>
      </c>
      <c r="B7" s="7" t="s">
        <v>2</v>
      </c>
      <c r="C7" s="41" t="s">
        <v>41</v>
      </c>
      <c r="D7" s="41" t="s">
        <v>16</v>
      </c>
      <c r="E7" s="41" t="s">
        <v>17</v>
      </c>
      <c r="F7" s="41" t="s">
        <v>4</v>
      </c>
      <c r="G7" s="41" t="s">
        <v>5</v>
      </c>
      <c r="H7" s="41" t="s">
        <v>21</v>
      </c>
      <c r="I7" s="41" t="s">
        <v>6</v>
      </c>
    </row>
    <row r="8" spans="1:9" ht="52.5" customHeight="1" thickBot="1" x14ac:dyDescent="0.35">
      <c r="A8" s="42"/>
      <c r="B8" s="7" t="s">
        <v>7</v>
      </c>
      <c r="C8" s="42"/>
      <c r="D8" s="42"/>
      <c r="E8" s="43"/>
      <c r="F8" s="42"/>
      <c r="G8" s="42"/>
      <c r="H8" s="42"/>
      <c r="I8" s="42"/>
    </row>
    <row r="9" spans="1:9" ht="25.5" customHeight="1" x14ac:dyDescent="0.3">
      <c r="A9" s="7">
        <v>1</v>
      </c>
      <c r="B9" s="20" t="s">
        <v>35</v>
      </c>
      <c r="C9" s="21"/>
      <c r="D9" s="21"/>
      <c r="E9" s="21"/>
      <c r="F9" s="21"/>
      <c r="G9" s="21"/>
      <c r="H9" s="21"/>
      <c r="I9" s="22"/>
    </row>
    <row r="10" spans="1:9" ht="18.75" customHeight="1" x14ac:dyDescent="0.3">
      <c r="A10" s="26" t="s">
        <v>12</v>
      </c>
      <c r="B10" s="17" t="s">
        <v>34</v>
      </c>
      <c r="C10" s="17" t="s">
        <v>24</v>
      </c>
      <c r="D10" s="8" t="s">
        <v>8</v>
      </c>
      <c r="E10" s="9">
        <f>F10+G10+I10</f>
        <v>4038200</v>
      </c>
      <c r="F10" s="10">
        <f>SUM(F11:F16)</f>
        <v>0</v>
      </c>
      <c r="G10" s="10">
        <f>SUM(G11:G16)</f>
        <v>3413300</v>
      </c>
      <c r="H10" s="10">
        <f>SUM(H11:H16)</f>
        <v>0</v>
      </c>
      <c r="I10" s="10">
        <f t="shared" ref="I10" si="0">SUM(I11:I16)</f>
        <v>624900</v>
      </c>
    </row>
    <row r="11" spans="1:9" ht="18.75" customHeight="1" x14ac:dyDescent="0.3">
      <c r="A11" s="27"/>
      <c r="B11" s="18"/>
      <c r="C11" s="18"/>
      <c r="D11" s="11">
        <v>2019</v>
      </c>
      <c r="E11" s="12">
        <f>F11+G11+I11</f>
        <v>4038200</v>
      </c>
      <c r="F11" s="13">
        <v>0</v>
      </c>
      <c r="G11" s="13">
        <v>3413300</v>
      </c>
      <c r="H11" s="13">
        <v>0</v>
      </c>
      <c r="I11" s="13">
        <v>624900</v>
      </c>
    </row>
    <row r="12" spans="1:9" ht="18.75" customHeight="1" x14ac:dyDescent="0.3">
      <c r="A12" s="27"/>
      <c r="B12" s="18"/>
      <c r="C12" s="18"/>
      <c r="D12" s="11">
        <v>2020</v>
      </c>
      <c r="E12" s="12">
        <f t="shared" ref="E12:E48" si="1">F12+G12+I12</f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18.75" customHeight="1" x14ac:dyDescent="0.3">
      <c r="A13" s="27"/>
      <c r="B13" s="18"/>
      <c r="C13" s="18"/>
      <c r="D13" s="11">
        <v>2021</v>
      </c>
      <c r="E13" s="12">
        <f t="shared" si="1"/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8.75" customHeight="1" x14ac:dyDescent="0.3">
      <c r="A14" s="27"/>
      <c r="B14" s="18"/>
      <c r="C14" s="18"/>
      <c r="D14" s="11">
        <v>2022</v>
      </c>
      <c r="E14" s="12">
        <f t="shared" si="1"/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18.75" customHeight="1" x14ac:dyDescent="0.3">
      <c r="A15" s="27"/>
      <c r="B15" s="18"/>
      <c r="C15" s="18"/>
      <c r="D15" s="11">
        <v>2023</v>
      </c>
      <c r="E15" s="12">
        <f t="shared" si="1"/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18.75" customHeight="1" x14ac:dyDescent="0.3">
      <c r="A16" s="27"/>
      <c r="B16" s="18"/>
      <c r="C16" s="18"/>
      <c r="D16" s="11">
        <v>2024</v>
      </c>
      <c r="E16" s="12">
        <f>F16+G16+I16</f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18.75" customHeight="1" x14ac:dyDescent="0.3">
      <c r="A17" s="27"/>
      <c r="B17" s="18"/>
      <c r="C17" s="19"/>
      <c r="D17" s="11">
        <v>2025</v>
      </c>
      <c r="E17" s="12">
        <f>F17+G17+I17</f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8" customHeight="1" x14ac:dyDescent="0.3">
      <c r="A18" s="27"/>
      <c r="B18" s="18"/>
      <c r="C18" s="17" t="s">
        <v>25</v>
      </c>
      <c r="D18" s="8" t="s">
        <v>8</v>
      </c>
      <c r="E18" s="9">
        <f t="shared" si="1"/>
        <v>31359983.82</v>
      </c>
      <c r="F18" s="10">
        <f>SUM(F19:F24)</f>
        <v>0</v>
      </c>
      <c r="G18" s="10">
        <f t="shared" ref="G18:I18" si="2">SUM(G19:G24)</f>
        <v>27324200</v>
      </c>
      <c r="H18" s="10">
        <f t="shared" si="2"/>
        <v>0</v>
      </c>
      <c r="I18" s="10">
        <f t="shared" si="2"/>
        <v>4035783.82</v>
      </c>
    </row>
    <row r="19" spans="1:9" ht="18" customHeight="1" x14ac:dyDescent="0.3">
      <c r="A19" s="27"/>
      <c r="B19" s="18"/>
      <c r="C19" s="18"/>
      <c r="D19" s="11">
        <v>2019</v>
      </c>
      <c r="E19" s="12">
        <f t="shared" si="1"/>
        <v>12259800</v>
      </c>
      <c r="F19" s="13">
        <v>0</v>
      </c>
      <c r="G19" s="14">
        <v>10666000</v>
      </c>
      <c r="H19" s="14">
        <v>0</v>
      </c>
      <c r="I19" s="13">
        <v>1593800</v>
      </c>
    </row>
    <row r="20" spans="1:9" ht="18" customHeight="1" x14ac:dyDescent="0.3">
      <c r="A20" s="27"/>
      <c r="B20" s="18"/>
      <c r="C20" s="18"/>
      <c r="D20" s="11">
        <v>2020</v>
      </c>
      <c r="E20" s="12">
        <f t="shared" si="1"/>
        <v>19100183.82</v>
      </c>
      <c r="F20" s="13">
        <v>0</v>
      </c>
      <c r="G20" s="14">
        <v>16658200</v>
      </c>
      <c r="H20" s="14">
        <v>0</v>
      </c>
      <c r="I20" s="13">
        <v>2441983.8199999998</v>
      </c>
    </row>
    <row r="21" spans="1:9" ht="18" customHeight="1" x14ac:dyDescent="0.3">
      <c r="A21" s="27"/>
      <c r="B21" s="18"/>
      <c r="C21" s="18"/>
      <c r="D21" s="11">
        <v>2021</v>
      </c>
      <c r="E21" s="12">
        <f t="shared" si="1"/>
        <v>0</v>
      </c>
      <c r="F21" s="13">
        <v>0</v>
      </c>
      <c r="G21" s="13">
        <v>0</v>
      </c>
      <c r="H21" s="14">
        <v>0</v>
      </c>
      <c r="I21" s="13">
        <v>0</v>
      </c>
    </row>
    <row r="22" spans="1:9" ht="18" customHeight="1" x14ac:dyDescent="0.3">
      <c r="A22" s="27"/>
      <c r="B22" s="18"/>
      <c r="C22" s="18"/>
      <c r="D22" s="11">
        <v>2022</v>
      </c>
      <c r="E22" s="12">
        <f t="shared" si="1"/>
        <v>0</v>
      </c>
      <c r="F22" s="13">
        <v>0</v>
      </c>
      <c r="G22" s="13">
        <v>0</v>
      </c>
      <c r="H22" s="14">
        <v>0</v>
      </c>
      <c r="I22" s="13">
        <v>0</v>
      </c>
    </row>
    <row r="23" spans="1:9" ht="18" customHeight="1" x14ac:dyDescent="0.3">
      <c r="A23" s="27"/>
      <c r="B23" s="18"/>
      <c r="C23" s="18"/>
      <c r="D23" s="11">
        <v>2023</v>
      </c>
      <c r="E23" s="12">
        <f t="shared" si="1"/>
        <v>0</v>
      </c>
      <c r="F23" s="13">
        <v>0</v>
      </c>
      <c r="G23" s="13">
        <v>0</v>
      </c>
      <c r="H23" s="14">
        <v>0</v>
      </c>
      <c r="I23" s="13">
        <v>0</v>
      </c>
    </row>
    <row r="24" spans="1:9" ht="18" customHeight="1" x14ac:dyDescent="0.3">
      <c r="A24" s="27"/>
      <c r="B24" s="18"/>
      <c r="C24" s="18"/>
      <c r="D24" s="11">
        <v>2024</v>
      </c>
      <c r="E24" s="12">
        <f t="shared" si="1"/>
        <v>0</v>
      </c>
      <c r="F24" s="13">
        <v>0</v>
      </c>
      <c r="G24" s="13">
        <v>0</v>
      </c>
      <c r="H24" s="14">
        <v>0</v>
      </c>
      <c r="I24" s="13">
        <v>0</v>
      </c>
    </row>
    <row r="25" spans="1:9" ht="18" customHeight="1" x14ac:dyDescent="0.3">
      <c r="A25" s="27"/>
      <c r="B25" s="18"/>
      <c r="C25" s="19"/>
      <c r="D25" s="11">
        <v>2025</v>
      </c>
      <c r="E25" s="12">
        <f>F25+G25+I25</f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18" customHeight="1" x14ac:dyDescent="0.3">
      <c r="A26" s="27"/>
      <c r="B26" s="18"/>
      <c r="C26" s="17" t="s">
        <v>51</v>
      </c>
      <c r="D26" s="8" t="s">
        <v>8</v>
      </c>
      <c r="E26" s="9">
        <f t="shared" ref="E26:E32" si="3">F26+G26+I26</f>
        <v>12454495.4</v>
      </c>
      <c r="F26" s="10">
        <f>SUM(F27:F32)</f>
        <v>0</v>
      </c>
      <c r="G26" s="10">
        <f t="shared" ref="G26:I26" si="4">SUM(G27:G32)</f>
        <v>11084500</v>
      </c>
      <c r="H26" s="10">
        <f t="shared" si="4"/>
        <v>0</v>
      </c>
      <c r="I26" s="10">
        <f t="shared" si="4"/>
        <v>1369995.4</v>
      </c>
    </row>
    <row r="27" spans="1:9" ht="18" customHeight="1" x14ac:dyDescent="0.3">
      <c r="A27" s="27"/>
      <c r="B27" s="18"/>
      <c r="C27" s="18"/>
      <c r="D27" s="11">
        <v>2019</v>
      </c>
      <c r="E27" s="12">
        <f t="shared" si="3"/>
        <v>0</v>
      </c>
      <c r="F27" s="13">
        <v>0</v>
      </c>
      <c r="G27" s="14">
        <v>0</v>
      </c>
      <c r="H27" s="14">
        <v>0</v>
      </c>
      <c r="I27" s="13">
        <v>0</v>
      </c>
    </row>
    <row r="28" spans="1:9" ht="18" customHeight="1" x14ac:dyDescent="0.3">
      <c r="A28" s="27"/>
      <c r="B28" s="18"/>
      <c r="C28" s="18"/>
      <c r="D28" s="11">
        <v>2020</v>
      </c>
      <c r="E28" s="12">
        <f t="shared" si="3"/>
        <v>0</v>
      </c>
      <c r="F28" s="13">
        <v>0</v>
      </c>
      <c r="G28" s="14">
        <v>0</v>
      </c>
      <c r="H28" s="14">
        <v>0</v>
      </c>
      <c r="I28" s="13">
        <v>0</v>
      </c>
    </row>
    <row r="29" spans="1:9" ht="18" customHeight="1" x14ac:dyDescent="0.3">
      <c r="A29" s="27"/>
      <c r="B29" s="18"/>
      <c r="C29" s="18"/>
      <c r="D29" s="11">
        <v>2021</v>
      </c>
      <c r="E29" s="12">
        <f t="shared" si="3"/>
        <v>0</v>
      </c>
      <c r="F29" s="13">
        <v>0</v>
      </c>
      <c r="G29" s="13">
        <v>0</v>
      </c>
      <c r="H29" s="14">
        <v>0</v>
      </c>
      <c r="I29" s="13">
        <v>0</v>
      </c>
    </row>
    <row r="30" spans="1:9" ht="18" customHeight="1" x14ac:dyDescent="0.3">
      <c r="A30" s="27"/>
      <c r="B30" s="18"/>
      <c r="C30" s="18"/>
      <c r="D30" s="11">
        <v>2022</v>
      </c>
      <c r="E30" s="12">
        <f t="shared" si="3"/>
        <v>0</v>
      </c>
      <c r="F30" s="13">
        <v>0</v>
      </c>
      <c r="G30" s="13">
        <v>0</v>
      </c>
      <c r="H30" s="14">
        <v>0</v>
      </c>
      <c r="I30" s="13">
        <v>0</v>
      </c>
    </row>
    <row r="31" spans="1:9" ht="18" customHeight="1" x14ac:dyDescent="0.3">
      <c r="A31" s="27"/>
      <c r="B31" s="18"/>
      <c r="C31" s="18"/>
      <c r="D31" s="11">
        <v>2023</v>
      </c>
      <c r="E31" s="12">
        <f t="shared" si="3"/>
        <v>12454495.4</v>
      </c>
      <c r="F31" s="13">
        <v>0</v>
      </c>
      <c r="G31" s="13">
        <v>11084500</v>
      </c>
      <c r="H31" s="14">
        <v>0</v>
      </c>
      <c r="I31" s="13">
        <v>1369995.4</v>
      </c>
    </row>
    <row r="32" spans="1:9" ht="18" customHeight="1" x14ac:dyDescent="0.3">
      <c r="A32" s="27"/>
      <c r="B32" s="18"/>
      <c r="C32" s="18"/>
      <c r="D32" s="11">
        <v>2024</v>
      </c>
      <c r="E32" s="12">
        <f t="shared" si="3"/>
        <v>0</v>
      </c>
      <c r="F32" s="13">
        <v>0</v>
      </c>
      <c r="G32" s="13">
        <v>0</v>
      </c>
      <c r="H32" s="14">
        <v>0</v>
      </c>
      <c r="I32" s="13">
        <v>0</v>
      </c>
    </row>
    <row r="33" spans="1:9" ht="18" customHeight="1" x14ac:dyDescent="0.3">
      <c r="A33" s="28"/>
      <c r="B33" s="19"/>
      <c r="C33" s="19"/>
      <c r="D33" s="11">
        <v>2025</v>
      </c>
      <c r="E33" s="12">
        <f>F33+G33+I33</f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4" customHeight="1" x14ac:dyDescent="0.3">
      <c r="A34" s="23" t="s">
        <v>13</v>
      </c>
      <c r="B34" s="17" t="s">
        <v>36</v>
      </c>
      <c r="C34" s="17" t="s">
        <v>26</v>
      </c>
      <c r="D34" s="8" t="s">
        <v>8</v>
      </c>
      <c r="E34" s="9">
        <f>F34+G34+I34</f>
        <v>2203440.37</v>
      </c>
      <c r="F34" s="10">
        <f>SUM(F35:F41)</f>
        <v>1161345.1300000001</v>
      </c>
      <c r="G34" s="10">
        <f t="shared" ref="G34:I34" si="5">SUM(G35:G41)</f>
        <v>473469.97</v>
      </c>
      <c r="H34" s="10">
        <f t="shared" si="5"/>
        <v>0</v>
      </c>
      <c r="I34" s="10">
        <f t="shared" si="5"/>
        <v>568625.27</v>
      </c>
    </row>
    <row r="35" spans="1:9" ht="24" customHeight="1" x14ac:dyDescent="0.3">
      <c r="A35" s="24"/>
      <c r="B35" s="18"/>
      <c r="C35" s="18"/>
      <c r="D35" s="11">
        <v>2019</v>
      </c>
      <c r="E35" s="12">
        <f t="shared" si="1"/>
        <v>75661</v>
      </c>
      <c r="F35" s="13">
        <v>7201.23</v>
      </c>
      <c r="G35" s="13">
        <v>58623.77</v>
      </c>
      <c r="H35" s="13">
        <v>0</v>
      </c>
      <c r="I35" s="13">
        <v>9836</v>
      </c>
    </row>
    <row r="36" spans="1:9" ht="24" customHeight="1" x14ac:dyDescent="0.3">
      <c r="A36" s="24"/>
      <c r="B36" s="18"/>
      <c r="C36" s="18"/>
      <c r="D36" s="11">
        <v>2020</v>
      </c>
      <c r="E36" s="12">
        <f t="shared" si="1"/>
        <v>17854</v>
      </c>
      <c r="F36" s="13">
        <v>0</v>
      </c>
      <c r="G36" s="14">
        <v>15800</v>
      </c>
      <c r="H36" s="13">
        <v>0</v>
      </c>
      <c r="I36" s="13">
        <v>2054</v>
      </c>
    </row>
    <row r="37" spans="1:9" ht="24" customHeight="1" x14ac:dyDescent="0.3">
      <c r="A37" s="24"/>
      <c r="B37" s="18"/>
      <c r="C37" s="18"/>
      <c r="D37" s="11">
        <v>2021</v>
      </c>
      <c r="E37" s="12">
        <f t="shared" si="1"/>
        <v>380572.98</v>
      </c>
      <c r="F37" s="13">
        <v>270851.11</v>
      </c>
      <c r="G37" s="13">
        <v>97099</v>
      </c>
      <c r="H37" s="13">
        <v>0</v>
      </c>
      <c r="I37" s="13">
        <f>G37/100*13</f>
        <v>12622.87</v>
      </c>
    </row>
    <row r="38" spans="1:9" ht="24" customHeight="1" x14ac:dyDescent="0.3">
      <c r="A38" s="24"/>
      <c r="B38" s="18"/>
      <c r="C38" s="18"/>
      <c r="D38" s="11">
        <v>2022</v>
      </c>
      <c r="E38" s="12">
        <f t="shared" si="1"/>
        <v>522270.79</v>
      </c>
      <c r="F38" s="13">
        <v>255673.67</v>
      </c>
      <c r="G38" s="13">
        <v>85226.32</v>
      </c>
      <c r="H38" s="13">
        <v>0</v>
      </c>
      <c r="I38" s="13">
        <v>181370.8</v>
      </c>
    </row>
    <row r="39" spans="1:9" ht="24" customHeight="1" x14ac:dyDescent="0.3">
      <c r="A39" s="24"/>
      <c r="B39" s="18"/>
      <c r="C39" s="18"/>
      <c r="D39" s="11">
        <v>2023</v>
      </c>
      <c r="E39" s="12">
        <f t="shared" si="1"/>
        <v>462690.8</v>
      </c>
      <c r="F39" s="13">
        <v>210989.39</v>
      </c>
      <c r="G39" s="13">
        <v>70330.61</v>
      </c>
      <c r="H39" s="13">
        <v>0</v>
      </c>
      <c r="I39" s="13">
        <v>181370.8</v>
      </c>
    </row>
    <row r="40" spans="1:9" ht="21.75" customHeight="1" x14ac:dyDescent="0.3">
      <c r="A40" s="24"/>
      <c r="B40" s="18"/>
      <c r="C40" s="18"/>
      <c r="D40" s="11">
        <v>2024</v>
      </c>
      <c r="E40" s="12">
        <f t="shared" si="1"/>
        <v>462690.8</v>
      </c>
      <c r="F40" s="13">
        <v>210989.39</v>
      </c>
      <c r="G40" s="13">
        <v>70330.61</v>
      </c>
      <c r="H40" s="13">
        <v>0</v>
      </c>
      <c r="I40" s="13">
        <v>181370.8</v>
      </c>
    </row>
    <row r="41" spans="1:9" ht="21.75" customHeight="1" x14ac:dyDescent="0.3">
      <c r="A41" s="25"/>
      <c r="B41" s="19"/>
      <c r="C41" s="19"/>
      <c r="D41" s="11">
        <v>2025</v>
      </c>
      <c r="E41" s="12">
        <f>F41+G41+I41</f>
        <v>281700</v>
      </c>
      <c r="F41" s="13">
        <f>211400-5759.66</f>
        <v>205640.34</v>
      </c>
      <c r="G41" s="13">
        <v>76059.66</v>
      </c>
      <c r="H41" s="13">
        <v>0</v>
      </c>
      <c r="I41" s="13">
        <v>0</v>
      </c>
    </row>
    <row r="42" spans="1:9" ht="22.5" customHeight="1" x14ac:dyDescent="0.3">
      <c r="A42" s="23" t="s">
        <v>14</v>
      </c>
      <c r="B42" s="17" t="s">
        <v>42</v>
      </c>
      <c r="C42" s="17" t="s">
        <v>27</v>
      </c>
      <c r="D42" s="8" t="s">
        <v>8</v>
      </c>
      <c r="E42" s="9">
        <f t="shared" si="1"/>
        <v>328700</v>
      </c>
      <c r="F42" s="10">
        <f>SUM(F43:F48)</f>
        <v>233700</v>
      </c>
      <c r="G42" s="10">
        <f t="shared" ref="G42:H42" si="6">SUM(G43:G48)</f>
        <v>62100</v>
      </c>
      <c r="H42" s="10">
        <f t="shared" si="6"/>
        <v>0</v>
      </c>
      <c r="I42" s="10">
        <f t="shared" ref="I42" si="7">SUM(I43:I48)</f>
        <v>32900</v>
      </c>
    </row>
    <row r="43" spans="1:9" ht="22.5" customHeight="1" x14ac:dyDescent="0.3">
      <c r="A43" s="24"/>
      <c r="B43" s="18"/>
      <c r="C43" s="18"/>
      <c r="D43" s="11">
        <v>2019</v>
      </c>
      <c r="E43" s="12">
        <f t="shared" si="1"/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2.5" customHeight="1" x14ac:dyDescent="0.3">
      <c r="A44" s="24"/>
      <c r="B44" s="18"/>
      <c r="C44" s="18"/>
      <c r="D44" s="11">
        <v>2020</v>
      </c>
      <c r="E44" s="12">
        <f t="shared" si="1"/>
        <v>328700</v>
      </c>
      <c r="F44" s="13">
        <v>233700</v>
      </c>
      <c r="G44" s="14">
        <v>62100</v>
      </c>
      <c r="H44" s="13">
        <v>0</v>
      </c>
      <c r="I44" s="13">
        <v>32900</v>
      </c>
    </row>
    <row r="45" spans="1:9" ht="22.5" customHeight="1" x14ac:dyDescent="0.3">
      <c r="A45" s="24"/>
      <c r="B45" s="18"/>
      <c r="C45" s="18"/>
      <c r="D45" s="11">
        <v>2021</v>
      </c>
      <c r="E45" s="12">
        <f t="shared" si="1"/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2.5" customHeight="1" x14ac:dyDescent="0.3">
      <c r="A46" s="24"/>
      <c r="B46" s="18"/>
      <c r="C46" s="18"/>
      <c r="D46" s="11">
        <v>2022</v>
      </c>
      <c r="E46" s="12">
        <f t="shared" si="1"/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3">
      <c r="A47" s="24"/>
      <c r="B47" s="18"/>
      <c r="C47" s="18"/>
      <c r="D47" s="11">
        <v>2023</v>
      </c>
      <c r="E47" s="12">
        <f t="shared" si="1"/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0.100000000000001" customHeight="1" x14ac:dyDescent="0.3">
      <c r="A48" s="24"/>
      <c r="B48" s="18"/>
      <c r="C48" s="18"/>
      <c r="D48" s="11">
        <v>2024</v>
      </c>
      <c r="E48" s="12">
        <f t="shared" si="1"/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1.6" customHeight="1" x14ac:dyDescent="0.3">
      <c r="A49" s="25"/>
      <c r="B49" s="19"/>
      <c r="C49" s="19"/>
      <c r="D49" s="11">
        <v>2025</v>
      </c>
      <c r="E49" s="12">
        <f>F49+G49+I49</f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6.4" customHeight="1" x14ac:dyDescent="0.3">
      <c r="A50" s="23" t="s">
        <v>18</v>
      </c>
      <c r="B50" s="17" t="s">
        <v>37</v>
      </c>
      <c r="C50" s="17" t="s">
        <v>28</v>
      </c>
      <c r="D50" s="8" t="s">
        <v>8</v>
      </c>
      <c r="E50" s="9">
        <f t="shared" ref="E50:E56" si="8">F50+G50+I50</f>
        <v>2000000</v>
      </c>
      <c r="F50" s="10">
        <f>SUM(F51:F56)</f>
        <v>0</v>
      </c>
      <c r="G50" s="10">
        <f t="shared" ref="G50:I50" si="9">SUM(G51:G56)</f>
        <v>2000000</v>
      </c>
      <c r="H50" s="10">
        <f t="shared" si="9"/>
        <v>0</v>
      </c>
      <c r="I50" s="10">
        <f t="shared" si="9"/>
        <v>0</v>
      </c>
    </row>
    <row r="51" spans="1:9" ht="23.4" customHeight="1" x14ac:dyDescent="0.3">
      <c r="A51" s="24"/>
      <c r="B51" s="18"/>
      <c r="C51" s="18"/>
      <c r="D51" s="11">
        <v>2019</v>
      </c>
      <c r="E51" s="12">
        <f t="shared" si="8"/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2.5" customHeight="1" x14ac:dyDescent="0.3">
      <c r="A52" s="24"/>
      <c r="B52" s="18"/>
      <c r="C52" s="18"/>
      <c r="D52" s="11">
        <v>2020</v>
      </c>
      <c r="E52" s="12">
        <f t="shared" si="8"/>
        <v>2000000</v>
      </c>
      <c r="F52" s="13">
        <v>0</v>
      </c>
      <c r="G52" s="14">
        <v>2000000</v>
      </c>
      <c r="H52" s="13">
        <v>0</v>
      </c>
      <c r="I52" s="13">
        <v>0</v>
      </c>
    </row>
    <row r="53" spans="1:9" ht="22.5" customHeight="1" x14ac:dyDescent="0.3">
      <c r="A53" s="24"/>
      <c r="B53" s="18"/>
      <c r="C53" s="18"/>
      <c r="D53" s="11">
        <v>2021</v>
      </c>
      <c r="E53" s="12">
        <f t="shared" si="8"/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22.5" customHeight="1" x14ac:dyDescent="0.3">
      <c r="A54" s="24"/>
      <c r="B54" s="18"/>
      <c r="C54" s="18"/>
      <c r="D54" s="11">
        <v>2022</v>
      </c>
      <c r="E54" s="12">
        <f t="shared" si="8"/>
        <v>0</v>
      </c>
      <c r="F54" s="13">
        <v>0</v>
      </c>
      <c r="G54" s="13">
        <v>0</v>
      </c>
      <c r="H54" s="13">
        <v>0</v>
      </c>
      <c r="I54" s="13">
        <v>0</v>
      </c>
    </row>
    <row r="55" spans="1:9" ht="22.5" customHeight="1" x14ac:dyDescent="0.3">
      <c r="A55" s="24"/>
      <c r="B55" s="18"/>
      <c r="C55" s="18"/>
      <c r="D55" s="11">
        <v>2023</v>
      </c>
      <c r="E55" s="12">
        <f t="shared" si="8"/>
        <v>0</v>
      </c>
      <c r="F55" s="13">
        <v>0</v>
      </c>
      <c r="G55" s="13">
        <v>0</v>
      </c>
      <c r="H55" s="13">
        <v>0</v>
      </c>
      <c r="I55" s="13">
        <v>0</v>
      </c>
    </row>
    <row r="56" spans="1:9" ht="34.5" customHeight="1" x14ac:dyDescent="0.3">
      <c r="A56" s="24"/>
      <c r="B56" s="18"/>
      <c r="C56" s="18"/>
      <c r="D56" s="11">
        <v>2024</v>
      </c>
      <c r="E56" s="12">
        <f t="shared" si="8"/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34.5" customHeight="1" x14ac:dyDescent="0.3">
      <c r="A57" s="25"/>
      <c r="B57" s="19"/>
      <c r="C57" s="19"/>
      <c r="D57" s="11">
        <v>2025</v>
      </c>
      <c r="E57" s="12">
        <f>F57+G57+I57</f>
        <v>0</v>
      </c>
      <c r="F57" s="13">
        <v>0</v>
      </c>
      <c r="G57" s="13">
        <v>0</v>
      </c>
      <c r="H57" s="13">
        <v>0</v>
      </c>
      <c r="I57" s="13">
        <v>0</v>
      </c>
    </row>
    <row r="58" spans="1:9" ht="37.5" customHeight="1" x14ac:dyDescent="0.3">
      <c r="A58" s="23" t="s">
        <v>19</v>
      </c>
      <c r="B58" s="17" t="s">
        <v>44</v>
      </c>
      <c r="C58" s="17" t="s">
        <v>29</v>
      </c>
      <c r="D58" s="8" t="s">
        <v>8</v>
      </c>
      <c r="E58" s="9">
        <f t="shared" ref="E58:E64" si="10">F58+G58+I58</f>
        <v>10000000</v>
      </c>
      <c r="F58" s="10">
        <f>SUM(F59:F64)</f>
        <v>10000000</v>
      </c>
      <c r="G58" s="10">
        <f t="shared" ref="G58:I58" si="11">SUM(G59:G64)</f>
        <v>0</v>
      </c>
      <c r="H58" s="10">
        <f t="shared" si="11"/>
        <v>0</v>
      </c>
      <c r="I58" s="10">
        <f t="shared" si="11"/>
        <v>0</v>
      </c>
    </row>
    <row r="59" spans="1:9" ht="34.5" customHeight="1" x14ac:dyDescent="0.3">
      <c r="A59" s="24"/>
      <c r="B59" s="18"/>
      <c r="C59" s="18"/>
      <c r="D59" s="11">
        <v>2019</v>
      </c>
      <c r="E59" s="12">
        <f t="shared" si="10"/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2.5" customHeight="1" x14ac:dyDescent="0.3">
      <c r="A60" s="24"/>
      <c r="B60" s="18"/>
      <c r="C60" s="18"/>
      <c r="D60" s="11">
        <v>2020</v>
      </c>
      <c r="E60" s="12">
        <f t="shared" si="10"/>
        <v>0</v>
      </c>
      <c r="F60" s="13">
        <v>0</v>
      </c>
      <c r="G60" s="14">
        <v>0</v>
      </c>
      <c r="H60" s="13">
        <v>0</v>
      </c>
      <c r="I60" s="13">
        <v>0</v>
      </c>
    </row>
    <row r="61" spans="1:9" ht="22.5" customHeight="1" x14ac:dyDescent="0.3">
      <c r="A61" s="24"/>
      <c r="B61" s="18"/>
      <c r="C61" s="18"/>
      <c r="D61" s="11">
        <v>2021</v>
      </c>
      <c r="E61" s="12">
        <f t="shared" si="10"/>
        <v>10000000</v>
      </c>
      <c r="F61" s="13">
        <v>10000000</v>
      </c>
      <c r="G61" s="13">
        <v>0</v>
      </c>
      <c r="H61" s="13">
        <v>0</v>
      </c>
      <c r="I61" s="13">
        <v>0</v>
      </c>
    </row>
    <row r="62" spans="1:9" ht="22.5" customHeight="1" x14ac:dyDescent="0.3">
      <c r="A62" s="24"/>
      <c r="B62" s="18"/>
      <c r="C62" s="18"/>
      <c r="D62" s="11">
        <v>2022</v>
      </c>
      <c r="E62" s="12">
        <f t="shared" si="10"/>
        <v>0</v>
      </c>
      <c r="F62" s="13">
        <v>0</v>
      </c>
      <c r="G62" s="13">
        <v>0</v>
      </c>
      <c r="H62" s="13">
        <v>0</v>
      </c>
      <c r="I62" s="13">
        <v>0</v>
      </c>
    </row>
    <row r="63" spans="1:9" ht="22.5" customHeight="1" x14ac:dyDescent="0.3">
      <c r="A63" s="24"/>
      <c r="B63" s="18"/>
      <c r="C63" s="18"/>
      <c r="D63" s="11">
        <v>2023</v>
      </c>
      <c r="E63" s="12">
        <f t="shared" si="10"/>
        <v>0</v>
      </c>
      <c r="F63" s="13">
        <v>0</v>
      </c>
      <c r="G63" s="13">
        <v>0</v>
      </c>
      <c r="H63" s="13">
        <v>0</v>
      </c>
      <c r="I63" s="13">
        <v>0</v>
      </c>
    </row>
    <row r="64" spans="1:9" ht="34.5" customHeight="1" x14ac:dyDescent="0.3">
      <c r="A64" s="24"/>
      <c r="B64" s="18"/>
      <c r="C64" s="18"/>
      <c r="D64" s="11">
        <v>2024</v>
      </c>
      <c r="E64" s="12">
        <f t="shared" si="10"/>
        <v>0</v>
      </c>
      <c r="F64" s="13">
        <v>0</v>
      </c>
      <c r="G64" s="13">
        <v>0</v>
      </c>
      <c r="H64" s="13">
        <v>0</v>
      </c>
      <c r="I64" s="13">
        <v>0</v>
      </c>
    </row>
    <row r="65" spans="1:9" ht="34.5" customHeight="1" x14ac:dyDescent="0.3">
      <c r="A65" s="24"/>
      <c r="B65" s="18"/>
      <c r="C65" s="19"/>
      <c r="D65" s="11">
        <v>2025</v>
      </c>
      <c r="E65" s="12">
        <f>F65+G65+I65</f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ht="37.5" customHeight="1" x14ac:dyDescent="0.3">
      <c r="A66" s="24"/>
      <c r="B66" s="18"/>
      <c r="C66" s="17" t="s">
        <v>46</v>
      </c>
      <c r="D66" s="8" t="s">
        <v>8</v>
      </c>
      <c r="E66" s="9">
        <f t="shared" ref="E66:E72" si="12">F66+G66+I66</f>
        <v>739340</v>
      </c>
      <c r="F66" s="10">
        <f>SUM(F67:F72)</f>
        <v>0</v>
      </c>
      <c r="G66" s="10">
        <f t="shared" ref="G66:I66" si="13">SUM(G67:G72)</f>
        <v>658040</v>
      </c>
      <c r="H66" s="10">
        <f t="shared" si="13"/>
        <v>0</v>
      </c>
      <c r="I66" s="10">
        <f t="shared" si="13"/>
        <v>81300</v>
      </c>
    </row>
    <row r="67" spans="1:9" ht="34.5" customHeight="1" x14ac:dyDescent="0.3">
      <c r="A67" s="24"/>
      <c r="B67" s="18"/>
      <c r="C67" s="18"/>
      <c r="D67" s="11">
        <v>2019</v>
      </c>
      <c r="E67" s="12">
        <f t="shared" si="12"/>
        <v>0</v>
      </c>
      <c r="F67" s="13">
        <v>0</v>
      </c>
      <c r="G67" s="13">
        <v>0</v>
      </c>
      <c r="H67" s="13">
        <v>0</v>
      </c>
      <c r="I67" s="13">
        <v>0</v>
      </c>
    </row>
    <row r="68" spans="1:9" ht="22.5" customHeight="1" x14ac:dyDescent="0.3">
      <c r="A68" s="24"/>
      <c r="B68" s="18"/>
      <c r="C68" s="18"/>
      <c r="D68" s="11">
        <v>2020</v>
      </c>
      <c r="E68" s="12">
        <f t="shared" si="12"/>
        <v>0</v>
      </c>
      <c r="F68" s="13">
        <v>0</v>
      </c>
      <c r="G68" s="14">
        <v>0</v>
      </c>
      <c r="H68" s="13">
        <v>0</v>
      </c>
      <c r="I68" s="13">
        <v>0</v>
      </c>
    </row>
    <row r="69" spans="1:9" ht="22.5" customHeight="1" x14ac:dyDescent="0.3">
      <c r="A69" s="24"/>
      <c r="B69" s="18"/>
      <c r="C69" s="18"/>
      <c r="D69" s="11">
        <v>2021</v>
      </c>
      <c r="E69" s="12">
        <f t="shared" si="12"/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22.5" customHeight="1" x14ac:dyDescent="0.3">
      <c r="A70" s="24"/>
      <c r="B70" s="18"/>
      <c r="C70" s="18"/>
      <c r="D70" s="11">
        <v>2022</v>
      </c>
      <c r="E70" s="12">
        <f t="shared" si="12"/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22.5" customHeight="1" x14ac:dyDescent="0.3">
      <c r="A71" s="24"/>
      <c r="B71" s="18"/>
      <c r="C71" s="18"/>
      <c r="D71" s="11">
        <v>2023</v>
      </c>
      <c r="E71" s="12">
        <f t="shared" si="12"/>
        <v>739340</v>
      </c>
      <c r="F71" s="13">
        <v>0</v>
      </c>
      <c r="G71" s="13">
        <v>658040</v>
      </c>
      <c r="H71" s="13">
        <v>0</v>
      </c>
      <c r="I71" s="13">
        <v>81300</v>
      </c>
    </row>
    <row r="72" spans="1:9" ht="34.5" customHeight="1" x14ac:dyDescent="0.3">
      <c r="A72" s="24"/>
      <c r="B72" s="18"/>
      <c r="C72" s="18"/>
      <c r="D72" s="11">
        <v>2024</v>
      </c>
      <c r="E72" s="12">
        <f t="shared" si="12"/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34.5" customHeight="1" x14ac:dyDescent="0.3">
      <c r="A73" s="25"/>
      <c r="B73" s="19"/>
      <c r="C73" s="19"/>
      <c r="D73" s="11">
        <v>2025</v>
      </c>
      <c r="E73" s="12">
        <f>F73+G73+I73</f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37.5" customHeight="1" x14ac:dyDescent="0.3">
      <c r="A74" s="23" t="s">
        <v>20</v>
      </c>
      <c r="B74" s="17" t="s">
        <v>43</v>
      </c>
      <c r="C74" s="17" t="s">
        <v>47</v>
      </c>
      <c r="D74" s="8" t="s">
        <v>8</v>
      </c>
      <c r="E74" s="9">
        <f t="shared" ref="E74:E80" si="14">F74+G74+I74</f>
        <v>7096169.1600000001</v>
      </c>
      <c r="F74" s="10">
        <f>SUM(F75:F80)</f>
        <v>6067200</v>
      </c>
      <c r="G74" s="10">
        <f t="shared" ref="G74:I74" si="15">SUM(G75:G80)</f>
        <v>319352.26</v>
      </c>
      <c r="H74" s="10">
        <f t="shared" si="15"/>
        <v>0</v>
      </c>
      <c r="I74" s="10">
        <f t="shared" si="15"/>
        <v>709616.9</v>
      </c>
    </row>
    <row r="75" spans="1:9" ht="34.5" customHeight="1" x14ac:dyDescent="0.3">
      <c r="A75" s="24"/>
      <c r="B75" s="18"/>
      <c r="C75" s="18"/>
      <c r="D75" s="11">
        <v>2019</v>
      </c>
      <c r="E75" s="12">
        <f t="shared" si="14"/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2.5" customHeight="1" x14ac:dyDescent="0.3">
      <c r="A76" s="24"/>
      <c r="B76" s="18"/>
      <c r="C76" s="18"/>
      <c r="D76" s="11">
        <v>2020</v>
      </c>
      <c r="E76" s="12">
        <f t="shared" si="14"/>
        <v>0</v>
      </c>
      <c r="F76" s="13">
        <v>0</v>
      </c>
      <c r="G76" s="14">
        <v>0</v>
      </c>
      <c r="H76" s="13">
        <v>0</v>
      </c>
      <c r="I76" s="13">
        <v>0</v>
      </c>
    </row>
    <row r="77" spans="1:9" ht="22.5" customHeight="1" x14ac:dyDescent="0.3">
      <c r="A77" s="24"/>
      <c r="B77" s="18"/>
      <c r="C77" s="18"/>
      <c r="D77" s="11">
        <v>2021</v>
      </c>
      <c r="E77" s="12">
        <f t="shared" si="14"/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22.5" customHeight="1" x14ac:dyDescent="0.3">
      <c r="A78" s="24"/>
      <c r="B78" s="18"/>
      <c r="C78" s="18"/>
      <c r="D78" s="11">
        <v>2022</v>
      </c>
      <c r="E78" s="12">
        <f t="shared" si="14"/>
        <v>7096169.1600000001</v>
      </c>
      <c r="F78" s="13">
        <v>6067200</v>
      </c>
      <c r="G78" s="13">
        <v>319352.26</v>
      </c>
      <c r="H78" s="13">
        <v>0</v>
      </c>
      <c r="I78" s="13">
        <v>709616.9</v>
      </c>
    </row>
    <row r="79" spans="1:9" ht="22.5" customHeight="1" x14ac:dyDescent="0.3">
      <c r="A79" s="24"/>
      <c r="B79" s="18"/>
      <c r="C79" s="18"/>
      <c r="D79" s="11">
        <v>2023</v>
      </c>
      <c r="E79" s="12">
        <f t="shared" si="14"/>
        <v>0</v>
      </c>
      <c r="F79" s="13">
        <v>0</v>
      </c>
      <c r="G79" s="13">
        <v>0</v>
      </c>
      <c r="H79" s="13">
        <v>0</v>
      </c>
      <c r="I79" s="13">
        <v>0</v>
      </c>
    </row>
    <row r="80" spans="1:9" ht="34.5" customHeight="1" x14ac:dyDescent="0.3">
      <c r="A80" s="24"/>
      <c r="B80" s="18"/>
      <c r="C80" s="18"/>
      <c r="D80" s="11">
        <v>2024</v>
      </c>
      <c r="E80" s="12">
        <f t="shared" si="14"/>
        <v>0</v>
      </c>
      <c r="F80" s="13">
        <v>0</v>
      </c>
      <c r="G80" s="13">
        <v>0</v>
      </c>
      <c r="H80" s="13">
        <v>0</v>
      </c>
      <c r="I80" s="13">
        <v>0</v>
      </c>
    </row>
    <row r="81" spans="1:9" ht="34.5" customHeight="1" x14ac:dyDescent="0.3">
      <c r="A81" s="25"/>
      <c r="B81" s="19"/>
      <c r="C81" s="19"/>
      <c r="D81" s="11">
        <v>2025</v>
      </c>
      <c r="E81" s="12">
        <f>F81+G81+I81</f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ht="37.5" customHeight="1" x14ac:dyDescent="0.3">
      <c r="A82" s="23" t="s">
        <v>22</v>
      </c>
      <c r="B82" s="56" t="s">
        <v>45</v>
      </c>
      <c r="C82" s="17" t="s">
        <v>30</v>
      </c>
      <c r="D82" s="8" t="s">
        <v>8</v>
      </c>
      <c r="E82" s="9">
        <f t="shared" ref="E82:E88" si="16">F82+G82+I82</f>
        <v>1000000</v>
      </c>
      <c r="F82" s="10">
        <f>SUM(F83:F88)</f>
        <v>1000000</v>
      </c>
      <c r="G82" s="10">
        <f t="shared" ref="G82:I82" si="17">SUM(G83:G88)</f>
        <v>0</v>
      </c>
      <c r="H82" s="10">
        <f t="shared" si="17"/>
        <v>0</v>
      </c>
      <c r="I82" s="10">
        <f t="shared" si="17"/>
        <v>0</v>
      </c>
    </row>
    <row r="83" spans="1:9" ht="34.5" customHeight="1" x14ac:dyDescent="0.3">
      <c r="A83" s="24"/>
      <c r="B83" s="57"/>
      <c r="C83" s="18"/>
      <c r="D83" s="11">
        <v>2019</v>
      </c>
      <c r="E83" s="12">
        <f t="shared" si="16"/>
        <v>0</v>
      </c>
      <c r="F83" s="13">
        <v>0</v>
      </c>
      <c r="G83" s="13">
        <v>0</v>
      </c>
      <c r="H83" s="13">
        <v>0</v>
      </c>
      <c r="I83" s="13">
        <v>0</v>
      </c>
    </row>
    <row r="84" spans="1:9" ht="22.5" customHeight="1" x14ac:dyDescent="0.3">
      <c r="A84" s="24"/>
      <c r="B84" s="57"/>
      <c r="C84" s="18"/>
      <c r="D84" s="11">
        <v>2020</v>
      </c>
      <c r="E84" s="12">
        <f t="shared" si="16"/>
        <v>0</v>
      </c>
      <c r="F84" s="13">
        <v>0</v>
      </c>
      <c r="G84" s="14">
        <v>0</v>
      </c>
      <c r="H84" s="13">
        <v>0</v>
      </c>
      <c r="I84" s="13">
        <v>0</v>
      </c>
    </row>
    <row r="85" spans="1:9" ht="22.5" customHeight="1" x14ac:dyDescent="0.3">
      <c r="A85" s="24"/>
      <c r="B85" s="57"/>
      <c r="C85" s="18"/>
      <c r="D85" s="11">
        <v>2021</v>
      </c>
      <c r="E85" s="12">
        <f t="shared" si="16"/>
        <v>1000000</v>
      </c>
      <c r="F85" s="13">
        <v>1000000</v>
      </c>
      <c r="G85" s="13">
        <v>0</v>
      </c>
      <c r="H85" s="13">
        <v>0</v>
      </c>
      <c r="I85" s="13">
        <v>0</v>
      </c>
    </row>
    <row r="86" spans="1:9" ht="22.5" customHeight="1" x14ac:dyDescent="0.3">
      <c r="A86" s="24"/>
      <c r="B86" s="57"/>
      <c r="C86" s="18"/>
      <c r="D86" s="11">
        <v>2022</v>
      </c>
      <c r="E86" s="12">
        <f t="shared" si="16"/>
        <v>0</v>
      </c>
      <c r="F86" s="13">
        <v>0</v>
      </c>
      <c r="G86" s="13">
        <v>0</v>
      </c>
      <c r="H86" s="13">
        <v>0</v>
      </c>
      <c r="I86" s="13">
        <v>0</v>
      </c>
    </row>
    <row r="87" spans="1:9" ht="22.5" customHeight="1" x14ac:dyDescent="0.3">
      <c r="A87" s="24"/>
      <c r="B87" s="57"/>
      <c r="C87" s="18"/>
      <c r="D87" s="11">
        <v>2023</v>
      </c>
      <c r="E87" s="12">
        <f t="shared" si="16"/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34.5" customHeight="1" x14ac:dyDescent="0.3">
      <c r="A88" s="24"/>
      <c r="B88" s="57"/>
      <c r="C88" s="18"/>
      <c r="D88" s="11">
        <v>2024</v>
      </c>
      <c r="E88" s="12">
        <f t="shared" si="16"/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34.5" customHeight="1" x14ac:dyDescent="0.3">
      <c r="A89" s="25"/>
      <c r="B89" s="58"/>
      <c r="C89" s="19"/>
      <c r="D89" s="11">
        <v>2025</v>
      </c>
      <c r="E89" s="12">
        <f>F89+G89+I89</f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x14ac:dyDescent="0.3">
      <c r="A90" s="44" t="s">
        <v>9</v>
      </c>
      <c r="B90" s="45"/>
      <c r="C90" s="46"/>
      <c r="D90" s="8" t="s">
        <v>8</v>
      </c>
      <c r="E90" s="9">
        <f>F90+G90+I90</f>
        <v>70857328.75</v>
      </c>
      <c r="F90" s="10">
        <f>SUM(F91:F96)</f>
        <v>18256604.789999999</v>
      </c>
      <c r="G90" s="10">
        <f t="shared" ref="G90:I90" si="18">SUM(G91:G96)</f>
        <v>45258902.569999993</v>
      </c>
      <c r="H90" s="10">
        <f t="shared" ref="H90" si="19">SUM(H91:H96)</f>
        <v>0</v>
      </c>
      <c r="I90" s="10">
        <f t="shared" si="18"/>
        <v>7341821.3900000006</v>
      </c>
    </row>
    <row r="91" spans="1:9" x14ac:dyDescent="0.3">
      <c r="A91" s="47"/>
      <c r="B91" s="48"/>
      <c r="C91" s="49"/>
      <c r="D91" s="11">
        <v>2019</v>
      </c>
      <c r="E91" s="12">
        <f>F91+G91+I91</f>
        <v>16373661</v>
      </c>
      <c r="F91" s="13">
        <f>F11+F19+F35+F43+F51+F59+F83</f>
        <v>7201.23</v>
      </c>
      <c r="G91" s="13">
        <f t="shared" ref="G91" si="20">G11+G19+G35+G43+G51+G59+G83</f>
        <v>14137923.77</v>
      </c>
      <c r="H91" s="13">
        <f t="shared" ref="H91" si="21">H11+H19+H35+H43+H51+H59+H83</f>
        <v>0</v>
      </c>
      <c r="I91" s="13">
        <f>I11+I19+I35+I43+I51+I59+I83+I75</f>
        <v>2228536</v>
      </c>
    </row>
    <row r="92" spans="1:9" x14ac:dyDescent="0.3">
      <c r="A92" s="47"/>
      <c r="B92" s="48"/>
      <c r="C92" s="49"/>
      <c r="D92" s="11">
        <v>2020</v>
      </c>
      <c r="E92" s="12">
        <f t="shared" ref="E92:E94" si="22">F92+G92+I92</f>
        <v>21446737.82</v>
      </c>
      <c r="F92" s="13">
        <f>F12+F20+F36+F44+F52</f>
        <v>233700</v>
      </c>
      <c r="G92" s="13">
        <f>G12+G20+G36+G44+G52</f>
        <v>18736100</v>
      </c>
      <c r="H92" s="13">
        <f>H12+H20+H36+H44+H52</f>
        <v>0</v>
      </c>
      <c r="I92" s="13">
        <f>I12+I20+I36+I44+I52+I60+I84+I76</f>
        <v>2476937.8199999998</v>
      </c>
    </row>
    <row r="93" spans="1:9" x14ac:dyDescent="0.3">
      <c r="A93" s="47"/>
      <c r="B93" s="48"/>
      <c r="C93" s="49"/>
      <c r="D93" s="11">
        <v>2021</v>
      </c>
      <c r="E93" s="12">
        <f t="shared" si="22"/>
        <v>11380572.979999999</v>
      </c>
      <c r="F93" s="13">
        <f>F13+F21+F37+F45+F53+F61+F85</f>
        <v>11270851.109999999</v>
      </c>
      <c r="G93" s="13">
        <f t="shared" ref="G93" si="23">G13+G21+G37+G45+G53+G61+G85</f>
        <v>97099</v>
      </c>
      <c r="H93" s="13">
        <f t="shared" ref="H93" si="24">H13+H21+H37+H45+H53+H61+H85</f>
        <v>0</v>
      </c>
      <c r="I93" s="13">
        <f>I13+I21+I37+I45+I53+I61+I85+I77</f>
        <v>12622.87</v>
      </c>
    </row>
    <row r="94" spans="1:9" x14ac:dyDescent="0.3">
      <c r="A94" s="47"/>
      <c r="B94" s="48"/>
      <c r="C94" s="49"/>
      <c r="D94" s="11">
        <v>2022</v>
      </c>
      <c r="E94" s="12">
        <f t="shared" si="22"/>
        <v>7618439.9500000002</v>
      </c>
      <c r="F94" s="13">
        <f>F14+F22+F38+F46+F54+F78</f>
        <v>6322873.6699999999</v>
      </c>
      <c r="G94" s="13">
        <f>G14+G22+G38+G46+G54+G78</f>
        <v>404578.58</v>
      </c>
      <c r="H94" s="13">
        <f t="shared" ref="H94" si="25">H14+H22+H38+H46+H54</f>
        <v>0</v>
      </c>
      <c r="I94" s="13">
        <f>I14+I22+I38+I46+I54+I62+I86+I78</f>
        <v>890987.7</v>
      </c>
    </row>
    <row r="95" spans="1:9" x14ac:dyDescent="0.3">
      <c r="A95" s="47"/>
      <c r="B95" s="48"/>
      <c r="C95" s="49"/>
      <c r="D95" s="11">
        <v>2023</v>
      </c>
      <c r="E95" s="12">
        <f>F95+G95+I95</f>
        <v>13575226.199999999</v>
      </c>
      <c r="F95" s="13">
        <f>F15+F23+F39+F47+F55+F31</f>
        <v>210989.39</v>
      </c>
      <c r="G95" s="13">
        <f>G15+G23+G39+G47+G55+G31+G71</f>
        <v>11812870.609999999</v>
      </c>
      <c r="H95" s="13">
        <f>H15+H23+H39+H47+H55+H31</f>
        <v>0</v>
      </c>
      <c r="I95" s="13">
        <f>I15+I23+I39+I47+I55+I31</f>
        <v>1551366.2</v>
      </c>
    </row>
    <row r="96" spans="1:9" x14ac:dyDescent="0.3">
      <c r="A96" s="47"/>
      <c r="B96" s="48"/>
      <c r="C96" s="49"/>
      <c r="D96" s="11">
        <v>2024</v>
      </c>
      <c r="E96" s="12">
        <f>F96+G96+I96</f>
        <v>462690.8</v>
      </c>
      <c r="F96" s="13">
        <f t="shared" ref="F96:H97" si="26">F16+F24+F40+F48+F56</f>
        <v>210989.39</v>
      </c>
      <c r="G96" s="13">
        <f t="shared" si="26"/>
        <v>70330.61</v>
      </c>
      <c r="H96" s="13">
        <f t="shared" si="26"/>
        <v>0</v>
      </c>
      <c r="I96" s="13">
        <f>I16+I24+I40+I48+I56+I64+I88+I80</f>
        <v>181370.8</v>
      </c>
    </row>
    <row r="97" spans="1:10" x14ac:dyDescent="0.3">
      <c r="A97" s="50"/>
      <c r="B97" s="51"/>
      <c r="C97" s="52"/>
      <c r="D97" s="11">
        <v>2025</v>
      </c>
      <c r="E97" s="12">
        <f>F97+G97+I97</f>
        <v>281700</v>
      </c>
      <c r="F97" s="13">
        <f t="shared" si="26"/>
        <v>205640.34</v>
      </c>
      <c r="G97" s="13">
        <f t="shared" si="26"/>
        <v>76059.66</v>
      </c>
      <c r="H97" s="13">
        <f t="shared" si="26"/>
        <v>0</v>
      </c>
      <c r="I97" s="13">
        <f>I17+I25+I41+I49+I57+I65+I89+I81</f>
        <v>0</v>
      </c>
    </row>
    <row r="98" spans="1:10" ht="25.5" customHeight="1" x14ac:dyDescent="0.3">
      <c r="A98" s="11">
        <v>2</v>
      </c>
      <c r="B98" s="38" t="s">
        <v>38</v>
      </c>
      <c r="C98" s="38"/>
      <c r="D98" s="38"/>
      <c r="E98" s="38"/>
      <c r="F98" s="38"/>
      <c r="G98" s="38"/>
      <c r="H98" s="38"/>
      <c r="I98" s="38"/>
    </row>
    <row r="99" spans="1:10" ht="36" customHeight="1" x14ac:dyDescent="0.3">
      <c r="A99" s="53" t="s">
        <v>15</v>
      </c>
      <c r="B99" s="31" t="s">
        <v>39</v>
      </c>
      <c r="C99" s="17" t="s">
        <v>31</v>
      </c>
      <c r="D99" s="8" t="s">
        <v>8</v>
      </c>
      <c r="E99" s="9">
        <f>F99+G99+I99</f>
        <v>379305.64</v>
      </c>
      <c r="F99" s="10">
        <f>SUM(F100:F105)</f>
        <v>0</v>
      </c>
      <c r="G99" s="10">
        <f t="shared" ref="G99:I99" si="27">SUM(G100:G105)</f>
        <v>309946.19</v>
      </c>
      <c r="H99" s="10">
        <f t="shared" si="27"/>
        <v>0</v>
      </c>
      <c r="I99" s="10">
        <f t="shared" si="27"/>
        <v>69359.45</v>
      </c>
    </row>
    <row r="100" spans="1:10" ht="36" customHeight="1" x14ac:dyDescent="0.3">
      <c r="A100" s="54"/>
      <c r="B100" s="34"/>
      <c r="C100" s="18"/>
      <c r="D100" s="11">
        <v>2019</v>
      </c>
      <c r="E100" s="12">
        <f t="shared" ref="E100:E161" si="28">F100+G100+I100</f>
        <v>379305.64</v>
      </c>
      <c r="F100" s="13">
        <v>0</v>
      </c>
      <c r="G100" s="13">
        <v>309946.19</v>
      </c>
      <c r="H100" s="13">
        <v>0</v>
      </c>
      <c r="I100" s="13">
        <v>69359.45</v>
      </c>
    </row>
    <row r="101" spans="1:10" ht="36" customHeight="1" x14ac:dyDescent="0.3">
      <c r="A101" s="54"/>
      <c r="B101" s="34"/>
      <c r="C101" s="18"/>
      <c r="D101" s="11">
        <v>2020</v>
      </c>
      <c r="E101" s="12">
        <f t="shared" si="28"/>
        <v>0</v>
      </c>
      <c r="F101" s="13">
        <v>0</v>
      </c>
      <c r="G101" s="13">
        <v>0</v>
      </c>
      <c r="H101" s="13">
        <v>0</v>
      </c>
      <c r="I101" s="13">
        <v>0</v>
      </c>
    </row>
    <row r="102" spans="1:10" ht="36" customHeight="1" x14ac:dyDescent="0.3">
      <c r="A102" s="54"/>
      <c r="B102" s="34"/>
      <c r="C102" s="18"/>
      <c r="D102" s="11">
        <v>2021</v>
      </c>
      <c r="E102" s="12">
        <f t="shared" si="28"/>
        <v>0</v>
      </c>
      <c r="F102" s="13">
        <v>0</v>
      </c>
      <c r="G102" s="13">
        <v>0</v>
      </c>
      <c r="H102" s="13">
        <v>0</v>
      </c>
      <c r="I102" s="13">
        <v>0</v>
      </c>
    </row>
    <row r="103" spans="1:10" ht="36" customHeight="1" x14ac:dyDescent="0.3">
      <c r="A103" s="54"/>
      <c r="B103" s="34"/>
      <c r="C103" s="18"/>
      <c r="D103" s="11">
        <v>2022</v>
      </c>
      <c r="E103" s="12">
        <f t="shared" si="28"/>
        <v>0</v>
      </c>
      <c r="F103" s="13">
        <v>0</v>
      </c>
      <c r="G103" s="13">
        <v>0</v>
      </c>
      <c r="H103" s="13">
        <v>0</v>
      </c>
      <c r="I103" s="13">
        <v>0</v>
      </c>
    </row>
    <row r="104" spans="1:10" ht="36" customHeight="1" x14ac:dyDescent="0.3">
      <c r="A104" s="54"/>
      <c r="B104" s="34"/>
      <c r="C104" s="18"/>
      <c r="D104" s="11">
        <v>2023</v>
      </c>
      <c r="E104" s="12">
        <f t="shared" si="28"/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10" ht="36" customHeight="1" x14ac:dyDescent="0.3">
      <c r="A105" s="54"/>
      <c r="B105" s="34"/>
      <c r="C105" s="18"/>
      <c r="D105" s="11">
        <v>2024</v>
      </c>
      <c r="E105" s="12">
        <f t="shared" si="28"/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10" ht="36" customHeight="1" x14ac:dyDescent="0.3">
      <c r="A106" s="54"/>
      <c r="B106" s="34"/>
      <c r="C106" s="19"/>
      <c r="D106" s="11">
        <v>2025</v>
      </c>
      <c r="E106" s="12">
        <f>F106+G106+I106</f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10" ht="27" customHeight="1" x14ac:dyDescent="0.3">
      <c r="A107" s="54"/>
      <c r="B107" s="34"/>
      <c r="C107" s="17" t="s">
        <v>32</v>
      </c>
      <c r="D107" s="8" t="s">
        <v>8</v>
      </c>
      <c r="E107" s="9">
        <f t="shared" si="28"/>
        <v>1250000</v>
      </c>
      <c r="F107" s="10">
        <f>SUM(F108:F113)</f>
        <v>0</v>
      </c>
      <c r="G107" s="10">
        <f t="shared" ref="G107:I107" si="29">SUM(G108:G113)</f>
        <v>1087499.96</v>
      </c>
      <c r="H107" s="10">
        <f t="shared" si="29"/>
        <v>0</v>
      </c>
      <c r="I107" s="10">
        <f t="shared" si="29"/>
        <v>162500.04</v>
      </c>
    </row>
    <row r="108" spans="1:10" ht="27" customHeight="1" x14ac:dyDescent="0.3">
      <c r="A108" s="54"/>
      <c r="B108" s="34"/>
      <c r="C108" s="18"/>
      <c r="D108" s="11">
        <v>2019</v>
      </c>
      <c r="E108" s="12">
        <f t="shared" si="28"/>
        <v>1250000</v>
      </c>
      <c r="F108" s="13">
        <v>0</v>
      </c>
      <c r="G108" s="13">
        <v>1087499.96</v>
      </c>
      <c r="H108" s="13">
        <v>0</v>
      </c>
      <c r="I108" s="13">
        <f>162500.04</f>
        <v>162500.04</v>
      </c>
      <c r="J108">
        <v>806945</v>
      </c>
    </row>
    <row r="109" spans="1:10" ht="27" customHeight="1" x14ac:dyDescent="0.3">
      <c r="A109" s="54"/>
      <c r="B109" s="34"/>
      <c r="C109" s="18"/>
      <c r="D109" s="11">
        <v>2020</v>
      </c>
      <c r="E109" s="12">
        <f t="shared" si="28"/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10" ht="27" customHeight="1" x14ac:dyDescent="0.3">
      <c r="A110" s="54"/>
      <c r="B110" s="34"/>
      <c r="C110" s="18"/>
      <c r="D110" s="11">
        <v>2021</v>
      </c>
      <c r="E110" s="12">
        <f t="shared" ref="E110:E111" si="30">F110+G110+I110</f>
        <v>0</v>
      </c>
      <c r="F110" s="13">
        <v>0</v>
      </c>
      <c r="G110" s="13">
        <v>0</v>
      </c>
      <c r="H110" s="13">
        <v>0</v>
      </c>
      <c r="I110" s="13">
        <v>0</v>
      </c>
    </row>
    <row r="111" spans="1:10" ht="27" customHeight="1" x14ac:dyDescent="0.3">
      <c r="A111" s="54"/>
      <c r="B111" s="34"/>
      <c r="C111" s="18"/>
      <c r="D111" s="11">
        <v>2022</v>
      </c>
      <c r="E111" s="12">
        <f t="shared" si="30"/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10" ht="27" customHeight="1" x14ac:dyDescent="0.3">
      <c r="A112" s="54"/>
      <c r="B112" s="34"/>
      <c r="C112" s="18"/>
      <c r="D112" s="11">
        <v>2023</v>
      </c>
      <c r="E112" s="12">
        <f t="shared" si="28"/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10" ht="27" customHeight="1" x14ac:dyDescent="0.3">
      <c r="A113" s="54"/>
      <c r="B113" s="34"/>
      <c r="C113" s="18"/>
      <c r="D113" s="11">
        <v>2024</v>
      </c>
      <c r="E113" s="12">
        <f t="shared" si="28"/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10" ht="27" customHeight="1" x14ac:dyDescent="0.3">
      <c r="A114" s="54"/>
      <c r="B114" s="34"/>
      <c r="C114" s="19"/>
      <c r="D114" s="11">
        <v>2025</v>
      </c>
      <c r="E114" s="12">
        <f>F114+G114+I114</f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10" ht="27" customHeight="1" x14ac:dyDescent="0.3">
      <c r="A115" s="54"/>
      <c r="B115" s="34"/>
      <c r="C115" s="17" t="s">
        <v>48</v>
      </c>
      <c r="D115" s="8" t="s">
        <v>8</v>
      </c>
      <c r="E115" s="9">
        <f t="shared" ref="E115:E121" si="31">F115+G115+I115</f>
        <v>943534.69</v>
      </c>
      <c r="F115" s="10">
        <f>SUM(F116:F121)</f>
        <v>0</v>
      </c>
      <c r="G115" s="10">
        <f t="shared" ref="G115:I115" si="32">SUM(G116:G121)</f>
        <v>849181.22</v>
      </c>
      <c r="H115" s="10">
        <f t="shared" si="32"/>
        <v>0</v>
      </c>
      <c r="I115" s="10">
        <f t="shared" si="32"/>
        <v>94353.47</v>
      </c>
    </row>
    <row r="116" spans="1:10" ht="27" customHeight="1" x14ac:dyDescent="0.3">
      <c r="A116" s="54"/>
      <c r="B116" s="34"/>
      <c r="C116" s="18"/>
      <c r="D116" s="11">
        <v>2019</v>
      </c>
      <c r="E116" s="12">
        <f t="shared" si="31"/>
        <v>0</v>
      </c>
      <c r="F116" s="13">
        <v>0</v>
      </c>
      <c r="G116" s="13">
        <v>0</v>
      </c>
      <c r="H116" s="13">
        <v>0</v>
      </c>
      <c r="I116" s="13">
        <v>0</v>
      </c>
      <c r="J116">
        <v>806945</v>
      </c>
    </row>
    <row r="117" spans="1:10" ht="27" customHeight="1" x14ac:dyDescent="0.3">
      <c r="A117" s="54"/>
      <c r="B117" s="34"/>
      <c r="C117" s="18"/>
      <c r="D117" s="11">
        <v>2020</v>
      </c>
      <c r="E117" s="12">
        <f t="shared" si="31"/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10" ht="27" customHeight="1" x14ac:dyDescent="0.3">
      <c r="A118" s="54"/>
      <c r="B118" s="34"/>
      <c r="C118" s="18"/>
      <c r="D118" s="11">
        <v>2021</v>
      </c>
      <c r="E118" s="12">
        <f>F118+G118+I118</f>
        <v>943534.69</v>
      </c>
      <c r="F118" s="13">
        <v>0</v>
      </c>
      <c r="G118" s="13">
        <v>849181.22</v>
      </c>
      <c r="H118" s="13">
        <v>0</v>
      </c>
      <c r="I118" s="13">
        <v>94353.47</v>
      </c>
    </row>
    <row r="119" spans="1:10" ht="27" customHeight="1" x14ac:dyDescent="0.3">
      <c r="A119" s="54"/>
      <c r="B119" s="34"/>
      <c r="C119" s="18"/>
      <c r="D119" s="11">
        <v>2022</v>
      </c>
      <c r="E119" s="12">
        <f t="shared" si="31"/>
        <v>0</v>
      </c>
      <c r="F119" s="13">
        <v>0</v>
      </c>
      <c r="G119" s="13">
        <v>0</v>
      </c>
      <c r="H119" s="13">
        <v>0</v>
      </c>
      <c r="I119" s="13">
        <v>0</v>
      </c>
    </row>
    <row r="120" spans="1:10" ht="27" customHeight="1" x14ac:dyDescent="0.3">
      <c r="A120" s="54"/>
      <c r="B120" s="34"/>
      <c r="C120" s="18"/>
      <c r="D120" s="11">
        <v>2023</v>
      </c>
      <c r="E120" s="12">
        <f t="shared" si="31"/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10" ht="27" customHeight="1" x14ac:dyDescent="0.3">
      <c r="A121" s="54"/>
      <c r="B121" s="34"/>
      <c r="C121" s="18"/>
      <c r="D121" s="11">
        <v>2024</v>
      </c>
      <c r="E121" s="12">
        <f t="shared" si="31"/>
        <v>0</v>
      </c>
      <c r="F121" s="13">
        <v>0</v>
      </c>
      <c r="G121" s="13">
        <v>0</v>
      </c>
      <c r="H121" s="13">
        <v>0</v>
      </c>
      <c r="I121" s="13">
        <v>0</v>
      </c>
    </row>
    <row r="122" spans="1:10" ht="27" customHeight="1" x14ac:dyDescent="0.3">
      <c r="A122" s="54"/>
      <c r="B122" s="34"/>
      <c r="C122" s="19"/>
      <c r="D122" s="11">
        <v>2025</v>
      </c>
      <c r="E122" s="12">
        <f>F122+G122+I122</f>
        <v>0</v>
      </c>
      <c r="F122" s="13">
        <v>0</v>
      </c>
      <c r="G122" s="13">
        <v>0</v>
      </c>
      <c r="H122" s="13">
        <v>0</v>
      </c>
      <c r="I122" s="13">
        <v>0</v>
      </c>
    </row>
    <row r="123" spans="1:10" ht="27" customHeight="1" x14ac:dyDescent="0.3">
      <c r="A123" s="54"/>
      <c r="B123" s="34"/>
      <c r="C123" s="17" t="s">
        <v>49</v>
      </c>
      <c r="D123" s="8" t="s">
        <v>8</v>
      </c>
      <c r="E123" s="9">
        <f t="shared" ref="E123:E125" si="33">F123+G123+I123</f>
        <v>2000000</v>
      </c>
      <c r="F123" s="10">
        <f>SUM(F124:F129)</f>
        <v>0</v>
      </c>
      <c r="G123" s="10">
        <f t="shared" ref="G123:I123" si="34">SUM(G124:G129)</f>
        <v>1780000</v>
      </c>
      <c r="H123" s="10">
        <f t="shared" si="34"/>
        <v>0</v>
      </c>
      <c r="I123" s="10">
        <f t="shared" si="34"/>
        <v>220000</v>
      </c>
    </row>
    <row r="124" spans="1:10" ht="41.25" customHeight="1" x14ac:dyDescent="0.3">
      <c r="A124" s="54"/>
      <c r="B124" s="34"/>
      <c r="C124" s="18"/>
      <c r="D124" s="11">
        <v>2019</v>
      </c>
      <c r="E124" s="12">
        <f t="shared" si="33"/>
        <v>0</v>
      </c>
      <c r="F124" s="13">
        <v>0</v>
      </c>
      <c r="G124" s="13">
        <v>0</v>
      </c>
      <c r="H124" s="13">
        <v>0</v>
      </c>
      <c r="I124" s="13">
        <v>0</v>
      </c>
      <c r="J124">
        <v>806945</v>
      </c>
    </row>
    <row r="125" spans="1:10" ht="38.25" customHeight="1" x14ac:dyDescent="0.3">
      <c r="A125" s="54"/>
      <c r="B125" s="34"/>
      <c r="C125" s="18"/>
      <c r="D125" s="11">
        <v>2020</v>
      </c>
      <c r="E125" s="12">
        <f t="shared" si="33"/>
        <v>0</v>
      </c>
      <c r="F125" s="13">
        <v>0</v>
      </c>
      <c r="G125" s="13">
        <v>0</v>
      </c>
      <c r="H125" s="13">
        <v>0</v>
      </c>
      <c r="I125" s="13">
        <v>0</v>
      </c>
    </row>
    <row r="126" spans="1:10" ht="48" customHeight="1" x14ac:dyDescent="0.3">
      <c r="A126" s="54"/>
      <c r="B126" s="34"/>
      <c r="C126" s="18"/>
      <c r="D126" s="11">
        <v>2021</v>
      </c>
      <c r="E126" s="12">
        <f>F126+G126+I126</f>
        <v>0</v>
      </c>
      <c r="F126" s="13">
        <v>0</v>
      </c>
      <c r="G126" s="13">
        <v>0</v>
      </c>
      <c r="H126" s="13">
        <v>0</v>
      </c>
      <c r="I126" s="13">
        <v>0</v>
      </c>
    </row>
    <row r="127" spans="1:10" ht="44.25" customHeight="1" x14ac:dyDescent="0.3">
      <c r="A127" s="54"/>
      <c r="B127" s="34"/>
      <c r="C127" s="18"/>
      <c r="D127" s="11">
        <v>2022</v>
      </c>
      <c r="E127" s="12">
        <f t="shared" ref="E127:E129" si="35">F127+G127+I127</f>
        <v>0</v>
      </c>
      <c r="F127" s="13">
        <v>0</v>
      </c>
      <c r="G127" s="13">
        <v>0</v>
      </c>
      <c r="H127" s="13">
        <v>0</v>
      </c>
      <c r="I127" s="13">
        <v>0</v>
      </c>
    </row>
    <row r="128" spans="1:10" ht="41.25" customHeight="1" x14ac:dyDescent="0.3">
      <c r="A128" s="54"/>
      <c r="B128" s="34"/>
      <c r="C128" s="18"/>
      <c r="D128" s="11">
        <v>2023</v>
      </c>
      <c r="E128" s="12">
        <f t="shared" si="35"/>
        <v>2000000</v>
      </c>
      <c r="F128" s="13">
        <v>0</v>
      </c>
      <c r="G128" s="13">
        <v>1780000</v>
      </c>
      <c r="H128" s="13">
        <v>0</v>
      </c>
      <c r="I128" s="13">
        <v>220000</v>
      </c>
    </row>
    <row r="129" spans="1:10" ht="27" customHeight="1" x14ac:dyDescent="0.3">
      <c r="A129" s="54"/>
      <c r="B129" s="34"/>
      <c r="C129" s="18"/>
      <c r="D129" s="11">
        <v>2024</v>
      </c>
      <c r="E129" s="12">
        <f t="shared" si="35"/>
        <v>0</v>
      </c>
      <c r="F129" s="13">
        <v>0</v>
      </c>
      <c r="G129" s="13">
        <v>0</v>
      </c>
      <c r="H129" s="13">
        <v>0</v>
      </c>
      <c r="I129" s="13">
        <v>0</v>
      </c>
    </row>
    <row r="130" spans="1:10" ht="48.75" customHeight="1" x14ac:dyDescent="0.3">
      <c r="A130" s="54"/>
      <c r="B130" s="34"/>
      <c r="C130" s="19"/>
      <c r="D130" s="11">
        <v>2025</v>
      </c>
      <c r="E130" s="12">
        <f>F130+G130+I130</f>
        <v>0</v>
      </c>
      <c r="F130" s="13">
        <v>0</v>
      </c>
      <c r="G130" s="13">
        <v>0</v>
      </c>
      <c r="H130" s="13">
        <v>0</v>
      </c>
      <c r="I130" s="13">
        <v>0</v>
      </c>
    </row>
    <row r="131" spans="1:10" ht="27" customHeight="1" x14ac:dyDescent="0.3">
      <c r="A131" s="54"/>
      <c r="B131" s="34"/>
      <c r="C131" s="17" t="s">
        <v>50</v>
      </c>
      <c r="D131" s="8" t="s">
        <v>8</v>
      </c>
      <c r="E131" s="9">
        <f t="shared" ref="E131:E133" si="36">F131+G131+I131</f>
        <v>1924900</v>
      </c>
      <c r="F131" s="10">
        <f>SUM(F132:F137)</f>
        <v>0</v>
      </c>
      <c r="G131" s="10">
        <f t="shared" ref="G131:I131" si="37">SUM(G132:G137)</f>
        <v>1713161</v>
      </c>
      <c r="H131" s="10">
        <f t="shared" si="37"/>
        <v>0</v>
      </c>
      <c r="I131" s="10">
        <f t="shared" si="37"/>
        <v>211739</v>
      </c>
    </row>
    <row r="132" spans="1:10" ht="27" customHeight="1" x14ac:dyDescent="0.3">
      <c r="A132" s="54"/>
      <c r="B132" s="34"/>
      <c r="C132" s="18"/>
      <c r="D132" s="11">
        <v>2019</v>
      </c>
      <c r="E132" s="12">
        <f t="shared" si="36"/>
        <v>0</v>
      </c>
      <c r="F132" s="13">
        <v>0</v>
      </c>
      <c r="G132" s="13">
        <v>0</v>
      </c>
      <c r="H132" s="13">
        <v>0</v>
      </c>
      <c r="I132" s="13">
        <v>0</v>
      </c>
      <c r="J132">
        <v>806945</v>
      </c>
    </row>
    <row r="133" spans="1:10" ht="27" customHeight="1" x14ac:dyDescent="0.3">
      <c r="A133" s="54"/>
      <c r="B133" s="34"/>
      <c r="C133" s="18"/>
      <c r="D133" s="11">
        <v>2020</v>
      </c>
      <c r="E133" s="12">
        <f t="shared" si="36"/>
        <v>0</v>
      </c>
      <c r="F133" s="13">
        <v>0</v>
      </c>
      <c r="G133" s="13">
        <v>0</v>
      </c>
      <c r="H133" s="13">
        <v>0</v>
      </c>
      <c r="I133" s="13">
        <v>0</v>
      </c>
    </row>
    <row r="134" spans="1:10" ht="27" customHeight="1" x14ac:dyDescent="0.3">
      <c r="A134" s="54"/>
      <c r="B134" s="34"/>
      <c r="C134" s="18"/>
      <c r="D134" s="11">
        <v>2021</v>
      </c>
      <c r="E134" s="12">
        <f>F134+G134+I134</f>
        <v>0</v>
      </c>
      <c r="F134" s="13">
        <v>0</v>
      </c>
      <c r="G134" s="13">
        <v>0</v>
      </c>
      <c r="H134" s="13">
        <v>0</v>
      </c>
      <c r="I134" s="13">
        <v>0</v>
      </c>
    </row>
    <row r="135" spans="1:10" ht="27" customHeight="1" x14ac:dyDescent="0.3">
      <c r="A135" s="54"/>
      <c r="B135" s="34"/>
      <c r="C135" s="18"/>
      <c r="D135" s="11">
        <v>2022</v>
      </c>
      <c r="E135" s="12">
        <f t="shared" ref="E135:E137" si="38">F135+G135+I135</f>
        <v>0</v>
      </c>
      <c r="F135" s="13">
        <v>0</v>
      </c>
      <c r="G135" s="13">
        <v>0</v>
      </c>
      <c r="H135" s="13">
        <v>0</v>
      </c>
      <c r="I135" s="13">
        <v>0</v>
      </c>
    </row>
    <row r="136" spans="1:10" ht="27" customHeight="1" x14ac:dyDescent="0.3">
      <c r="A136" s="54"/>
      <c r="B136" s="34"/>
      <c r="C136" s="18"/>
      <c r="D136" s="11">
        <v>2023</v>
      </c>
      <c r="E136" s="12">
        <f t="shared" si="38"/>
        <v>1924900</v>
      </c>
      <c r="F136" s="13">
        <v>0</v>
      </c>
      <c r="G136" s="13">
        <v>1713161</v>
      </c>
      <c r="H136" s="13">
        <v>0</v>
      </c>
      <c r="I136" s="13">
        <v>211739</v>
      </c>
    </row>
    <row r="137" spans="1:10" ht="27" customHeight="1" x14ac:dyDescent="0.3">
      <c r="A137" s="54"/>
      <c r="B137" s="34"/>
      <c r="C137" s="18"/>
      <c r="D137" s="11">
        <v>2024</v>
      </c>
      <c r="E137" s="12">
        <f t="shared" si="38"/>
        <v>0</v>
      </c>
      <c r="F137" s="13">
        <v>0</v>
      </c>
      <c r="G137" s="13">
        <v>0</v>
      </c>
      <c r="H137" s="13">
        <v>0</v>
      </c>
      <c r="I137" s="13">
        <v>0</v>
      </c>
    </row>
    <row r="138" spans="1:10" ht="27" customHeight="1" x14ac:dyDescent="0.3">
      <c r="A138" s="55"/>
      <c r="B138" s="37"/>
      <c r="C138" s="19"/>
      <c r="D138" s="11">
        <v>2025</v>
      </c>
      <c r="E138" s="12">
        <f>F138+G138+I138</f>
        <v>0</v>
      </c>
      <c r="F138" s="13">
        <v>0</v>
      </c>
      <c r="G138" s="13">
        <v>0</v>
      </c>
      <c r="H138" s="13">
        <v>0</v>
      </c>
      <c r="I138" s="13">
        <v>0</v>
      </c>
    </row>
    <row r="139" spans="1:10" x14ac:dyDescent="0.3">
      <c r="A139" s="59" t="s">
        <v>9</v>
      </c>
      <c r="B139" s="60"/>
      <c r="C139" s="61"/>
      <c r="D139" s="8" t="s">
        <v>8</v>
      </c>
      <c r="E139" s="9">
        <f t="shared" si="28"/>
        <v>6066001.3300000001</v>
      </c>
      <c r="F139" s="10">
        <f>F100+F108</f>
        <v>0</v>
      </c>
      <c r="G139" s="10">
        <f t="shared" ref="G139:I139" si="39">SUM(G140:G145)</f>
        <v>5739788.3700000001</v>
      </c>
      <c r="H139" s="10">
        <f t="shared" si="39"/>
        <v>0</v>
      </c>
      <c r="I139" s="10">
        <f t="shared" si="39"/>
        <v>326212.95999999996</v>
      </c>
    </row>
    <row r="140" spans="1:10" x14ac:dyDescent="0.3">
      <c r="A140" s="62"/>
      <c r="B140" s="63"/>
      <c r="C140" s="64"/>
      <c r="D140" s="11">
        <v>2019</v>
      </c>
      <c r="E140" s="12">
        <f t="shared" si="28"/>
        <v>1629305.64</v>
      </c>
      <c r="F140" s="13">
        <f>F100+F108</f>
        <v>0</v>
      </c>
      <c r="G140" s="13">
        <f t="shared" ref="G140:I140" si="40">G100+G108</f>
        <v>1397446.15</v>
      </c>
      <c r="H140" s="13">
        <v>0</v>
      </c>
      <c r="I140" s="13">
        <f t="shared" si="40"/>
        <v>231859.49</v>
      </c>
    </row>
    <row r="141" spans="1:10" x14ac:dyDescent="0.3">
      <c r="A141" s="62"/>
      <c r="B141" s="63"/>
      <c r="C141" s="64"/>
      <c r="D141" s="11">
        <v>2020</v>
      </c>
      <c r="E141" s="12">
        <f t="shared" si="28"/>
        <v>0</v>
      </c>
      <c r="F141" s="13">
        <f>F101+F109</f>
        <v>0</v>
      </c>
      <c r="G141" s="13">
        <f>G101+G109</f>
        <v>0</v>
      </c>
      <c r="H141" s="13">
        <v>0</v>
      </c>
      <c r="I141" s="13">
        <f>I101+I109</f>
        <v>0</v>
      </c>
    </row>
    <row r="142" spans="1:10" x14ac:dyDescent="0.3">
      <c r="A142" s="62"/>
      <c r="B142" s="63"/>
      <c r="C142" s="64"/>
      <c r="D142" s="11">
        <v>2021</v>
      </c>
      <c r="E142" s="12">
        <f t="shared" si="28"/>
        <v>943534.69</v>
      </c>
      <c r="F142" s="13">
        <f>F102+F118</f>
        <v>0</v>
      </c>
      <c r="G142" s="13">
        <f>G102+G118+G110</f>
        <v>849181.22</v>
      </c>
      <c r="H142" s="13">
        <v>0</v>
      </c>
      <c r="I142" s="13">
        <f>I102+I118</f>
        <v>94353.47</v>
      </c>
    </row>
    <row r="143" spans="1:10" x14ac:dyDescent="0.3">
      <c r="A143" s="62"/>
      <c r="B143" s="63"/>
      <c r="C143" s="64"/>
      <c r="D143" s="11">
        <v>2022</v>
      </c>
      <c r="E143" s="12">
        <f t="shared" si="28"/>
        <v>0</v>
      </c>
      <c r="F143" s="13">
        <f>F103+F111</f>
        <v>0</v>
      </c>
      <c r="G143" s="13">
        <f>G103+G111</f>
        <v>0</v>
      </c>
      <c r="H143" s="13">
        <v>0</v>
      </c>
      <c r="I143" s="13">
        <f>I103+I111</f>
        <v>0</v>
      </c>
    </row>
    <row r="144" spans="1:10" x14ac:dyDescent="0.3">
      <c r="A144" s="62"/>
      <c r="B144" s="63"/>
      <c r="C144" s="64"/>
      <c r="D144" s="11">
        <v>2023</v>
      </c>
      <c r="E144" s="12">
        <f t="shared" si="28"/>
        <v>3493161</v>
      </c>
      <c r="F144" s="13">
        <f>F104+F112</f>
        <v>0</v>
      </c>
      <c r="G144" s="13">
        <f>G104+G112+G136+G128</f>
        <v>3493161</v>
      </c>
      <c r="H144" s="13">
        <v>0</v>
      </c>
      <c r="I144" s="13">
        <f>I104+I112</f>
        <v>0</v>
      </c>
    </row>
    <row r="145" spans="1:9" x14ac:dyDescent="0.3">
      <c r="A145" s="62"/>
      <c r="B145" s="63"/>
      <c r="C145" s="64"/>
      <c r="D145" s="11">
        <v>2024</v>
      </c>
      <c r="E145" s="12">
        <f t="shared" si="28"/>
        <v>0</v>
      </c>
      <c r="F145" s="13">
        <f>F105+F113</f>
        <v>0</v>
      </c>
      <c r="G145" s="13">
        <f>G105+G113</f>
        <v>0</v>
      </c>
      <c r="H145" s="13">
        <v>0</v>
      </c>
      <c r="I145" s="13">
        <v>0</v>
      </c>
    </row>
    <row r="146" spans="1:9" x14ac:dyDescent="0.3">
      <c r="A146" s="65"/>
      <c r="B146" s="66"/>
      <c r="C146" s="67"/>
      <c r="D146" s="11">
        <v>2025</v>
      </c>
      <c r="E146" s="12">
        <f t="shared" ref="E146" si="41">F146+G146+I146</f>
        <v>0</v>
      </c>
      <c r="F146" s="13">
        <f>F106+F114</f>
        <v>0</v>
      </c>
      <c r="G146" s="13">
        <f>G106+G114</f>
        <v>0</v>
      </c>
      <c r="H146" s="13">
        <v>0</v>
      </c>
      <c r="I146" s="13">
        <v>0</v>
      </c>
    </row>
    <row r="147" spans="1:9" x14ac:dyDescent="0.3">
      <c r="A147" s="29" t="s">
        <v>33</v>
      </c>
      <c r="B147" s="30"/>
      <c r="C147" s="31"/>
      <c r="D147" s="8" t="s">
        <v>8</v>
      </c>
      <c r="E147" s="9">
        <f t="shared" si="28"/>
        <v>77205030.079999983</v>
      </c>
      <c r="F147" s="10">
        <f>F148+F149+F150+F151+F152+F153+F154</f>
        <v>18462245.129999999</v>
      </c>
      <c r="G147" s="10">
        <f>G148+G149+G150+G151+G152+G153+G154</f>
        <v>51074750.599999994</v>
      </c>
      <c r="H147" s="10">
        <f t="shared" ref="H147:I147" si="42">H148+H149+H150+H151+H152+H153</f>
        <v>0</v>
      </c>
      <c r="I147" s="10">
        <f t="shared" si="42"/>
        <v>7668034.3500000006</v>
      </c>
    </row>
    <row r="148" spans="1:9" x14ac:dyDescent="0.3">
      <c r="A148" s="32"/>
      <c r="B148" s="33"/>
      <c r="C148" s="34"/>
      <c r="D148" s="11">
        <v>2019</v>
      </c>
      <c r="E148" s="12">
        <f t="shared" si="28"/>
        <v>18002966.640000001</v>
      </c>
      <c r="F148" s="13">
        <f t="shared" ref="F148:F154" si="43">F91+F140</f>
        <v>7201.23</v>
      </c>
      <c r="G148" s="13">
        <f t="shared" ref="G148:I148" si="44">G91+G140</f>
        <v>15535369.92</v>
      </c>
      <c r="H148" s="13">
        <v>0</v>
      </c>
      <c r="I148" s="13">
        <f t="shared" si="44"/>
        <v>2460395.4900000002</v>
      </c>
    </row>
    <row r="149" spans="1:9" x14ac:dyDescent="0.3">
      <c r="A149" s="32"/>
      <c r="B149" s="33"/>
      <c r="C149" s="34"/>
      <c r="D149" s="11">
        <v>2020</v>
      </c>
      <c r="E149" s="12">
        <f t="shared" si="28"/>
        <v>21446737.82</v>
      </c>
      <c r="F149" s="13">
        <f t="shared" si="43"/>
        <v>233700</v>
      </c>
      <c r="G149" s="13">
        <f t="shared" ref="G149:G154" si="45">G92+G141</f>
        <v>18736100</v>
      </c>
      <c r="H149" s="13">
        <v>0</v>
      </c>
      <c r="I149" s="13">
        <f t="shared" ref="I149:I154" si="46">I92+I141</f>
        <v>2476937.8199999998</v>
      </c>
    </row>
    <row r="150" spans="1:9" x14ac:dyDescent="0.3">
      <c r="A150" s="32"/>
      <c r="B150" s="33"/>
      <c r="C150" s="34"/>
      <c r="D150" s="11">
        <v>2021</v>
      </c>
      <c r="E150" s="12">
        <f t="shared" si="28"/>
        <v>12324107.67</v>
      </c>
      <c r="F150" s="13">
        <f t="shared" si="43"/>
        <v>11270851.109999999</v>
      </c>
      <c r="G150" s="13">
        <f t="shared" si="45"/>
        <v>946280.22</v>
      </c>
      <c r="H150" s="13">
        <v>0</v>
      </c>
      <c r="I150" s="13">
        <f t="shared" si="46"/>
        <v>106976.34</v>
      </c>
    </row>
    <row r="151" spans="1:9" x14ac:dyDescent="0.3">
      <c r="A151" s="32"/>
      <c r="B151" s="33"/>
      <c r="C151" s="34"/>
      <c r="D151" s="11">
        <v>2022</v>
      </c>
      <c r="E151" s="12">
        <f t="shared" si="28"/>
        <v>7618439.9500000002</v>
      </c>
      <c r="F151" s="13">
        <f t="shared" si="43"/>
        <v>6322873.6699999999</v>
      </c>
      <c r="G151" s="13">
        <f t="shared" si="45"/>
        <v>404578.58</v>
      </c>
      <c r="H151" s="13">
        <v>0</v>
      </c>
      <c r="I151" s="13">
        <f t="shared" si="46"/>
        <v>890987.7</v>
      </c>
    </row>
    <row r="152" spans="1:9" x14ac:dyDescent="0.3">
      <c r="A152" s="32"/>
      <c r="B152" s="33"/>
      <c r="C152" s="34"/>
      <c r="D152" s="11">
        <v>2023</v>
      </c>
      <c r="E152" s="12">
        <f t="shared" si="28"/>
        <v>17068387.199999999</v>
      </c>
      <c r="F152" s="13">
        <f t="shared" si="43"/>
        <v>210989.39</v>
      </c>
      <c r="G152" s="13">
        <f t="shared" si="45"/>
        <v>15306031.609999999</v>
      </c>
      <c r="H152" s="13">
        <v>0</v>
      </c>
      <c r="I152" s="13">
        <f t="shared" si="46"/>
        <v>1551366.2</v>
      </c>
    </row>
    <row r="153" spans="1:9" x14ac:dyDescent="0.3">
      <c r="A153" s="32"/>
      <c r="B153" s="33"/>
      <c r="C153" s="34"/>
      <c r="D153" s="11">
        <v>2024</v>
      </c>
      <c r="E153" s="12">
        <f t="shared" si="28"/>
        <v>462690.8</v>
      </c>
      <c r="F153" s="13">
        <f t="shared" si="43"/>
        <v>210989.39</v>
      </c>
      <c r="G153" s="13">
        <f t="shared" si="45"/>
        <v>70330.61</v>
      </c>
      <c r="H153" s="13">
        <v>0</v>
      </c>
      <c r="I153" s="13">
        <f t="shared" si="46"/>
        <v>181370.8</v>
      </c>
    </row>
    <row r="154" spans="1:9" x14ac:dyDescent="0.3">
      <c r="A154" s="35"/>
      <c r="B154" s="36"/>
      <c r="C154" s="37"/>
      <c r="D154" s="11">
        <v>2025</v>
      </c>
      <c r="E154" s="12">
        <f t="shared" ref="E154" si="47">F154+G154+I154</f>
        <v>281700</v>
      </c>
      <c r="F154" s="13">
        <f t="shared" si="43"/>
        <v>205640.34</v>
      </c>
      <c r="G154" s="13">
        <f t="shared" si="45"/>
        <v>76059.66</v>
      </c>
      <c r="H154" s="13">
        <v>0</v>
      </c>
      <c r="I154" s="13">
        <f t="shared" si="46"/>
        <v>0</v>
      </c>
    </row>
    <row r="155" spans="1:9" x14ac:dyDescent="0.3">
      <c r="A155" s="30" t="s">
        <v>3</v>
      </c>
      <c r="B155" s="30"/>
      <c r="C155" s="31"/>
      <c r="D155" s="8" t="s">
        <v>8</v>
      </c>
      <c r="E155" s="9">
        <f t="shared" si="28"/>
        <v>77205030.079999983</v>
      </c>
      <c r="F155" s="10">
        <f>SUM(F156:F162)</f>
        <v>18462245.129999999</v>
      </c>
      <c r="G155" s="15">
        <f>SUM(G156:G162)</f>
        <v>51074750.599999994</v>
      </c>
      <c r="H155" s="15">
        <f t="shared" ref="H155:I155" si="48">SUM(H156:H161)</f>
        <v>0</v>
      </c>
      <c r="I155" s="10">
        <f t="shared" si="48"/>
        <v>7668034.3500000006</v>
      </c>
    </row>
    <row r="156" spans="1:9" x14ac:dyDescent="0.3">
      <c r="A156" s="33"/>
      <c r="B156" s="33"/>
      <c r="C156" s="34"/>
      <c r="D156" s="11">
        <v>2019</v>
      </c>
      <c r="E156" s="12">
        <f>F156+G156+I156</f>
        <v>18002966.640000001</v>
      </c>
      <c r="F156" s="13">
        <f>F148</f>
        <v>7201.23</v>
      </c>
      <c r="G156" s="14">
        <f>G148</f>
        <v>15535369.92</v>
      </c>
      <c r="H156" s="14">
        <f>H148</f>
        <v>0</v>
      </c>
      <c r="I156" s="13">
        <f>I148</f>
        <v>2460395.4900000002</v>
      </c>
    </row>
    <row r="157" spans="1:9" x14ac:dyDescent="0.3">
      <c r="A157" s="33"/>
      <c r="B157" s="33"/>
      <c r="C157" s="34"/>
      <c r="D157" s="11">
        <v>2020</v>
      </c>
      <c r="E157" s="12">
        <f t="shared" si="28"/>
        <v>21446737.82</v>
      </c>
      <c r="F157" s="13">
        <f t="shared" ref="F157:I162" si="49">F149</f>
        <v>233700</v>
      </c>
      <c r="G157" s="14">
        <f t="shared" si="49"/>
        <v>18736100</v>
      </c>
      <c r="H157" s="14">
        <f t="shared" ref="H157" si="50">H149</f>
        <v>0</v>
      </c>
      <c r="I157" s="13">
        <f t="shared" si="49"/>
        <v>2476937.8199999998</v>
      </c>
    </row>
    <row r="158" spans="1:9" x14ac:dyDescent="0.3">
      <c r="A158" s="33"/>
      <c r="B158" s="33"/>
      <c r="C158" s="34"/>
      <c r="D158" s="11">
        <v>2021</v>
      </c>
      <c r="E158" s="12">
        <f t="shared" si="28"/>
        <v>12324107.67</v>
      </c>
      <c r="F158" s="13">
        <f>F150</f>
        <v>11270851.109999999</v>
      </c>
      <c r="G158" s="14">
        <f t="shared" si="49"/>
        <v>946280.22</v>
      </c>
      <c r="H158" s="14">
        <f t="shared" ref="H158" si="51">H150</f>
        <v>0</v>
      </c>
      <c r="I158" s="13">
        <f t="shared" si="49"/>
        <v>106976.34</v>
      </c>
    </row>
    <row r="159" spans="1:9" x14ac:dyDescent="0.3">
      <c r="A159" s="33"/>
      <c r="B159" s="33"/>
      <c r="C159" s="34"/>
      <c r="D159" s="11">
        <v>2022</v>
      </c>
      <c r="E159" s="12">
        <f t="shared" si="28"/>
        <v>7618439.9500000002</v>
      </c>
      <c r="F159" s="13">
        <f>F151</f>
        <v>6322873.6699999999</v>
      </c>
      <c r="G159" s="14">
        <f t="shared" si="49"/>
        <v>404578.58</v>
      </c>
      <c r="H159" s="14">
        <f t="shared" ref="H159" si="52">H151</f>
        <v>0</v>
      </c>
      <c r="I159" s="13">
        <f t="shared" si="49"/>
        <v>890987.7</v>
      </c>
    </row>
    <row r="160" spans="1:9" x14ac:dyDescent="0.3">
      <c r="A160" s="33"/>
      <c r="B160" s="33"/>
      <c r="C160" s="34"/>
      <c r="D160" s="11">
        <v>2023</v>
      </c>
      <c r="E160" s="12">
        <f t="shared" si="28"/>
        <v>17068387.199999999</v>
      </c>
      <c r="F160" s="13">
        <f t="shared" si="49"/>
        <v>210989.39</v>
      </c>
      <c r="G160" s="14">
        <f t="shared" si="49"/>
        <v>15306031.609999999</v>
      </c>
      <c r="H160" s="14">
        <f t="shared" ref="H160" si="53">H152</f>
        <v>0</v>
      </c>
      <c r="I160" s="13">
        <f t="shared" si="49"/>
        <v>1551366.2</v>
      </c>
    </row>
    <row r="161" spans="1:9" x14ac:dyDescent="0.3">
      <c r="A161" s="33"/>
      <c r="B161" s="33"/>
      <c r="C161" s="34"/>
      <c r="D161" s="11">
        <v>2024</v>
      </c>
      <c r="E161" s="12">
        <f t="shared" si="28"/>
        <v>462690.8</v>
      </c>
      <c r="F161" s="13">
        <f t="shared" si="49"/>
        <v>210989.39</v>
      </c>
      <c r="G161" s="14">
        <f t="shared" si="49"/>
        <v>70330.61</v>
      </c>
      <c r="H161" s="14">
        <f t="shared" ref="H161" si="54">H153</f>
        <v>0</v>
      </c>
      <c r="I161" s="13">
        <f t="shared" si="49"/>
        <v>181370.8</v>
      </c>
    </row>
    <row r="162" spans="1:9" x14ac:dyDescent="0.3">
      <c r="A162" s="36"/>
      <c r="B162" s="36"/>
      <c r="C162" s="37"/>
      <c r="D162" s="11">
        <v>2025</v>
      </c>
      <c r="E162" s="12">
        <f>F162+G162+I162</f>
        <v>281700</v>
      </c>
      <c r="F162" s="13">
        <f t="shared" si="49"/>
        <v>205640.34</v>
      </c>
      <c r="G162" s="14">
        <f t="shared" si="49"/>
        <v>76059.66</v>
      </c>
      <c r="H162" s="14">
        <f>H154</f>
        <v>0</v>
      </c>
      <c r="I162" s="13">
        <f t="shared" si="49"/>
        <v>0</v>
      </c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s="1" customFormat="1" ht="15.6" x14ac:dyDescent="0.3">
      <c r="A164" s="16"/>
      <c r="B164" s="16" t="s">
        <v>10</v>
      </c>
      <c r="C164" s="16"/>
      <c r="D164" s="16"/>
      <c r="E164" s="16"/>
      <c r="F164" s="16"/>
      <c r="G164" s="16" t="s">
        <v>11</v>
      </c>
      <c r="H164" s="16"/>
      <c r="I164" s="16"/>
    </row>
  </sheetData>
  <mergeCells count="48">
    <mergeCell ref="C66:C73"/>
    <mergeCell ref="A58:A73"/>
    <mergeCell ref="B58:B73"/>
    <mergeCell ref="A155:C162"/>
    <mergeCell ref="A90:C97"/>
    <mergeCell ref="C99:C106"/>
    <mergeCell ref="C107:C114"/>
    <mergeCell ref="C115:C122"/>
    <mergeCell ref="C131:C138"/>
    <mergeCell ref="A99:A138"/>
    <mergeCell ref="B99:B138"/>
    <mergeCell ref="C123:C130"/>
    <mergeCell ref="A82:A89"/>
    <mergeCell ref="B82:B89"/>
    <mergeCell ref="C82:C89"/>
    <mergeCell ref="A139:C146"/>
    <mergeCell ref="A147:C154"/>
    <mergeCell ref="B98:I98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34:C41"/>
    <mergeCell ref="A42:A49"/>
    <mergeCell ref="B42:B49"/>
    <mergeCell ref="C42:C49"/>
    <mergeCell ref="B9:I9"/>
    <mergeCell ref="A74:A81"/>
    <mergeCell ref="B74:B81"/>
    <mergeCell ref="C74:C81"/>
    <mergeCell ref="C26:C33"/>
    <mergeCell ref="A10:A33"/>
    <mergeCell ref="B10:B33"/>
    <mergeCell ref="C10:C17"/>
    <mergeCell ref="C18:C25"/>
    <mergeCell ref="A50:A57"/>
    <mergeCell ref="B50:B57"/>
    <mergeCell ref="C50:C57"/>
    <mergeCell ref="C58:C65"/>
    <mergeCell ref="A34:A41"/>
    <mergeCell ref="B34:B41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2024-01-10T05:49:25Z</dcterms:modified>
</cp:coreProperties>
</file>