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Рабочий стол\Лиза\ГЛАВНЫЙ годовой ОТЧЕТ\МОЙ ГЛАВНЫЙ ГОДОВОЙ ОТЧЕТ\за 2023\"/>
    </mc:Choice>
  </mc:AlternateContent>
  <xr:revisionPtr revIDLastSave="0" documentId="13_ncr:1_{C40278CB-B91A-4C66-AEE1-47F4C11B715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таблица 2" sheetId="7" r:id="rId1"/>
  </sheets>
  <definedNames>
    <definedName name="_xlnm.Print_Area" localSheetId="0">'таблица 2'!$A$1:$K$178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7" i="7" l="1"/>
  <c r="G18" i="7"/>
  <c r="F21" i="7" l="1"/>
  <c r="F17" i="7" s="1"/>
  <c r="E21" i="7"/>
  <c r="E17" i="7" s="1"/>
  <c r="E96" i="7" l="1"/>
  <c r="E95" i="7"/>
  <c r="E70" i="7"/>
  <c r="E31" i="7"/>
  <c r="M170" i="7"/>
  <c r="M55" i="7" l="1"/>
  <c r="E79" i="7" l="1"/>
  <c r="F79" i="7"/>
  <c r="F97" i="7" l="1"/>
  <c r="F101" i="7"/>
  <c r="F105" i="7"/>
  <c r="F109" i="7"/>
  <c r="F113" i="7"/>
  <c r="F117" i="7"/>
  <c r="F41" i="7"/>
  <c r="F37" i="7"/>
  <c r="F33" i="7"/>
  <c r="G35" i="7"/>
  <c r="G36" i="7"/>
  <c r="M31" i="7"/>
  <c r="M32" i="7"/>
  <c r="M34" i="7"/>
  <c r="M35" i="7"/>
  <c r="M36" i="7"/>
  <c r="M38" i="7"/>
  <c r="M39" i="7"/>
  <c r="M40" i="7"/>
  <c r="M42" i="7"/>
  <c r="M43" i="7"/>
  <c r="M44" i="7"/>
  <c r="M56" i="7"/>
  <c r="M57" i="7"/>
  <c r="M58" i="7"/>
  <c r="M60" i="7"/>
  <c r="M61" i="7"/>
  <c r="M62" i="7"/>
  <c r="M64" i="7"/>
  <c r="M65" i="7"/>
  <c r="M67" i="7"/>
  <c r="M68" i="7"/>
  <c r="M69" i="7"/>
  <c r="M70" i="7"/>
  <c r="M71" i="7"/>
  <c r="M73" i="7"/>
  <c r="M74" i="7"/>
  <c r="M76" i="7"/>
  <c r="M77" i="7"/>
  <c r="M78" i="7"/>
  <c r="M80" i="7"/>
  <c r="M81" i="7"/>
  <c r="M82" i="7"/>
  <c r="M84" i="7"/>
  <c r="M85" i="7"/>
  <c r="M86" i="7"/>
  <c r="M88" i="7"/>
  <c r="M89" i="7"/>
  <c r="M90" i="7"/>
  <c r="M92" i="7"/>
  <c r="M93" i="7"/>
  <c r="M95" i="7"/>
  <c r="M96" i="7"/>
  <c r="M98" i="7"/>
  <c r="M99" i="7"/>
  <c r="M100" i="7"/>
  <c r="M102" i="7"/>
  <c r="M103" i="7"/>
  <c r="M104" i="7"/>
  <c r="M106" i="7"/>
  <c r="M107" i="7"/>
  <c r="M108" i="7"/>
  <c r="M110" i="7"/>
  <c r="M111" i="7"/>
  <c r="M112" i="7"/>
  <c r="M114" i="7"/>
  <c r="M115" i="7"/>
  <c r="M116" i="7"/>
  <c r="M118" i="7"/>
  <c r="M119" i="7"/>
  <c r="M120" i="7"/>
  <c r="M122" i="7"/>
  <c r="M127" i="7"/>
  <c r="M128" i="7"/>
  <c r="M129" i="7"/>
  <c r="M130" i="7"/>
  <c r="M131" i="7"/>
  <c r="M133" i="7"/>
  <c r="M134" i="7"/>
  <c r="M135" i="7"/>
  <c r="M137" i="7"/>
  <c r="M138" i="7"/>
  <c r="M140" i="7"/>
  <c r="M141" i="7"/>
  <c r="M143" i="7"/>
  <c r="M144" i="7"/>
  <c r="M149" i="7"/>
  <c r="M150" i="7"/>
  <c r="M151" i="7"/>
  <c r="M155" i="7"/>
  <c r="M157" i="7"/>
  <c r="M158" i="7"/>
  <c r="M159" i="7"/>
  <c r="M161" i="7"/>
  <c r="M162" i="7"/>
  <c r="M164" i="7"/>
  <c r="M165" i="7"/>
  <c r="M168" i="7"/>
  <c r="M169" i="7"/>
  <c r="M173" i="7"/>
  <c r="M174" i="7"/>
  <c r="M176" i="7"/>
  <c r="M178" i="7"/>
  <c r="M29" i="7"/>
  <c r="E51" i="7" l="1"/>
  <c r="E46" i="7" s="1"/>
  <c r="E11" i="7" s="1"/>
  <c r="F148" i="7"/>
  <c r="E148" i="7"/>
  <c r="G151" i="7"/>
  <c r="F125" i="7"/>
  <c r="E125" i="7"/>
  <c r="F123" i="7"/>
  <c r="E123" i="7"/>
  <c r="F142" i="7"/>
  <c r="E142" i="7"/>
  <c r="F139" i="7"/>
  <c r="E139" i="7"/>
  <c r="F136" i="7"/>
  <c r="E136" i="7"/>
  <c r="G144" i="7"/>
  <c r="G143" i="7"/>
  <c r="G141" i="7"/>
  <c r="G140" i="7"/>
  <c r="G138" i="7"/>
  <c r="G137" i="7"/>
  <c r="F132" i="7"/>
  <c r="E132" i="7"/>
  <c r="G133" i="7"/>
  <c r="F126" i="7"/>
  <c r="E126" i="7"/>
  <c r="F53" i="7"/>
  <c r="E53" i="7"/>
  <c r="E48" i="7" s="1"/>
  <c r="F49" i="7"/>
  <c r="E49" i="7"/>
  <c r="E30" i="7"/>
  <c r="E33" i="7"/>
  <c r="E37" i="7"/>
  <c r="E41" i="7"/>
  <c r="E94" i="7"/>
  <c r="E97" i="7"/>
  <c r="M97" i="7" s="1"/>
  <c r="E101" i="7"/>
  <c r="E105" i="7"/>
  <c r="E109" i="7"/>
  <c r="M109" i="7" s="1"/>
  <c r="E113" i="7"/>
  <c r="M113" i="7" s="1"/>
  <c r="E117" i="7"/>
  <c r="M117" i="7" s="1"/>
  <c r="G120" i="7"/>
  <c r="G119" i="7"/>
  <c r="G118" i="7"/>
  <c r="G116" i="7"/>
  <c r="G115" i="7"/>
  <c r="G114" i="7"/>
  <c r="G112" i="7"/>
  <c r="G111" i="7"/>
  <c r="G110" i="7"/>
  <c r="G108" i="7"/>
  <c r="G107" i="7"/>
  <c r="G106" i="7"/>
  <c r="M105" i="7"/>
  <c r="G104" i="7"/>
  <c r="G103" i="7"/>
  <c r="G102" i="7"/>
  <c r="G100" i="7"/>
  <c r="G99" i="7"/>
  <c r="G98" i="7"/>
  <c r="M49" i="7" l="1"/>
  <c r="M126" i="7"/>
  <c r="M148" i="7"/>
  <c r="M53" i="7"/>
  <c r="F48" i="7"/>
  <c r="E124" i="7"/>
  <c r="E121" i="7" s="1"/>
  <c r="M132" i="7"/>
  <c r="M136" i="7"/>
  <c r="M142" i="7"/>
  <c r="M125" i="7"/>
  <c r="M139" i="7"/>
  <c r="M123" i="7"/>
  <c r="G101" i="7"/>
  <c r="M101" i="7"/>
  <c r="F124" i="7"/>
  <c r="F121" i="7" s="1"/>
  <c r="G125" i="7"/>
  <c r="G123" i="7"/>
  <c r="G142" i="7"/>
  <c r="G139" i="7"/>
  <c r="G97" i="7"/>
  <c r="G49" i="7"/>
  <c r="G136" i="7"/>
  <c r="G105" i="7"/>
  <c r="G117" i="7"/>
  <c r="G113" i="7"/>
  <c r="G109" i="7"/>
  <c r="F18" i="7"/>
  <c r="F14" i="7" s="1"/>
  <c r="E18" i="7"/>
  <c r="E14" i="7" s="1"/>
  <c r="E20" i="7"/>
  <c r="E16" i="7" s="1"/>
  <c r="G44" i="7"/>
  <c r="G43" i="7"/>
  <c r="G42" i="7"/>
  <c r="M41" i="7"/>
  <c r="G40" i="7"/>
  <c r="G39" i="7"/>
  <c r="G38" i="7"/>
  <c r="M37" i="7"/>
  <c r="G34" i="7"/>
  <c r="M33" i="7"/>
  <c r="G32" i="7"/>
  <c r="F30" i="7"/>
  <c r="M30" i="7" s="1"/>
  <c r="G14" i="7" l="1"/>
  <c r="M124" i="7"/>
  <c r="G37" i="7"/>
  <c r="G41" i="7"/>
  <c r="G30" i="7"/>
  <c r="G33" i="7"/>
  <c r="M48" i="7"/>
  <c r="F87" i="7" l="1"/>
  <c r="F59" i="7"/>
  <c r="F163" i="7" l="1"/>
  <c r="F172" i="7"/>
  <c r="F175" i="7"/>
  <c r="F22" i="7"/>
  <c r="F54" i="7"/>
  <c r="F52" i="7"/>
  <c r="F51" i="7"/>
  <c r="F167" i="7"/>
  <c r="F160" i="7"/>
  <c r="F166" i="7" l="1"/>
  <c r="M51" i="7"/>
  <c r="F46" i="7"/>
  <c r="F47" i="7"/>
  <c r="F171" i="7"/>
  <c r="F50" i="7"/>
  <c r="F156" i="7"/>
  <c r="F153" i="7"/>
  <c r="M46" i="7" l="1"/>
  <c r="F45" i="7"/>
  <c r="F11" i="7"/>
  <c r="G46" i="7"/>
  <c r="F154" i="7"/>
  <c r="F94" i="7"/>
  <c r="M94" i="7" s="1"/>
  <c r="F91" i="7"/>
  <c r="F83" i="7"/>
  <c r="M79" i="7"/>
  <c r="F75" i="7"/>
  <c r="G78" i="7"/>
  <c r="F72" i="7"/>
  <c r="G74" i="7"/>
  <c r="F66" i="7"/>
  <c r="F63" i="7"/>
  <c r="F20" i="7"/>
  <c r="F26" i="7"/>
  <c r="F16" i="7" l="1"/>
  <c r="F15" i="7" s="1"/>
  <c r="F19" i="7"/>
  <c r="M121" i="7"/>
  <c r="F147" i="7"/>
  <c r="F152" i="7"/>
  <c r="F146" i="7"/>
  <c r="G95" i="7"/>
  <c r="E91" i="7"/>
  <c r="G90" i="7"/>
  <c r="E83" i="7"/>
  <c r="M83" i="7" s="1"/>
  <c r="E87" i="7"/>
  <c r="G82" i="7"/>
  <c r="E75" i="7"/>
  <c r="M75" i="7" s="1"/>
  <c r="E72" i="7"/>
  <c r="M72" i="7" s="1"/>
  <c r="M91" i="7" l="1"/>
  <c r="M87" i="7"/>
  <c r="G94" i="7"/>
  <c r="F13" i="7"/>
  <c r="G72" i="7"/>
  <c r="F145" i="7"/>
  <c r="F12" i="7"/>
  <c r="G79" i="7"/>
  <c r="G75" i="7"/>
  <c r="F10" i="7" l="1"/>
  <c r="M23" i="7" l="1"/>
  <c r="M24" i="7"/>
  <c r="M25" i="7"/>
  <c r="M27" i="7"/>
  <c r="M28" i="7"/>
  <c r="L28" i="7"/>
  <c r="L64" i="7"/>
  <c r="L65" i="7"/>
  <c r="L57" i="7"/>
  <c r="L27" i="7"/>
  <c r="E167" i="7" l="1"/>
  <c r="E154" i="7"/>
  <c r="M154" i="7" s="1"/>
  <c r="E63" i="7"/>
  <c r="M63" i="7" s="1"/>
  <c r="G70" i="7"/>
  <c r="E52" i="7"/>
  <c r="E153" i="7"/>
  <c r="M153" i="7" s="1"/>
  <c r="G157" i="7"/>
  <c r="G158" i="7"/>
  <c r="E156" i="7"/>
  <c r="G129" i="7"/>
  <c r="G86" i="7"/>
  <c r="G57" i="7"/>
  <c r="G25" i="7"/>
  <c r="E166" i="7" l="1"/>
  <c r="M166" i="7" s="1"/>
  <c r="M167" i="7"/>
  <c r="E15" i="7"/>
  <c r="G156" i="7"/>
  <c r="M156" i="7"/>
  <c r="E47" i="7"/>
  <c r="M52" i="7"/>
  <c r="E147" i="7"/>
  <c r="M147" i="7" s="1"/>
  <c r="M21" i="7"/>
  <c r="E146" i="7"/>
  <c r="E152" i="7"/>
  <c r="M152" i="7" s="1"/>
  <c r="G153" i="7"/>
  <c r="G154" i="7"/>
  <c r="E12" i="7" l="1"/>
  <c r="M146" i="7"/>
  <c r="E45" i="7"/>
  <c r="M45" i="7" s="1"/>
  <c r="M47" i="7"/>
  <c r="M17" i="7"/>
  <c r="E145" i="7"/>
  <c r="M145" i="7" s="1"/>
  <c r="M20" i="7" l="1"/>
  <c r="E175" i="7"/>
  <c r="M175" i="7" s="1"/>
  <c r="G176" i="7"/>
  <c r="E172" i="7"/>
  <c r="M172" i="7" s="1"/>
  <c r="G173" i="7"/>
  <c r="M16" i="7" l="1"/>
  <c r="E171" i="7"/>
  <c r="G132" i="7"/>
  <c r="G126" i="7"/>
  <c r="G175" i="7"/>
  <c r="M11" i="7"/>
  <c r="G131" i="7"/>
  <c r="E66" i="7"/>
  <c r="M66" i="7" s="1"/>
  <c r="G51" i="7"/>
  <c r="E50" i="7"/>
  <c r="M50" i="7" s="1"/>
  <c r="G29" i="7"/>
  <c r="M171" i="7" l="1"/>
  <c r="E13" i="7"/>
  <c r="E10" i="7" s="1"/>
  <c r="M12" i="7"/>
  <c r="L63" i="7"/>
  <c r="G11" i="7"/>
  <c r="M13" i="7" l="1"/>
  <c r="M10" i="7" l="1"/>
  <c r="M8" i="7"/>
  <c r="L166" i="7" l="1"/>
  <c r="G169" i="7" l="1"/>
  <c r="G165" i="7"/>
  <c r="G164" i="7"/>
  <c r="E163" i="7"/>
  <c r="M163" i="7" s="1"/>
  <c r="G161" i="7"/>
  <c r="E160" i="7"/>
  <c r="M160" i="7" s="1"/>
  <c r="G162" i="7"/>
  <c r="G135" i="7"/>
  <c r="G61" i="7"/>
  <c r="G60" i="7"/>
  <c r="E59" i="7"/>
  <c r="L10" i="7"/>
  <c r="G59" i="7" l="1"/>
  <c r="M59" i="7"/>
  <c r="G163" i="7"/>
  <c r="G160" i="7"/>
  <c r="G20" i="7" l="1"/>
  <c r="G167" i="7" l="1"/>
  <c r="G130" i="7"/>
  <c r="E19" i="7"/>
  <c r="M19" i="7" s="1"/>
  <c r="G170" i="7" l="1"/>
  <c r="G155" i="7"/>
  <c r="G149" i="7"/>
  <c r="G134" i="7"/>
  <c r="G127" i="7"/>
  <c r="G62" i="7"/>
  <c r="G58" i="7"/>
  <c r="G56" i="7"/>
  <c r="G55" i="7"/>
  <c r="E54" i="7"/>
  <c r="M54" i="7" s="1"/>
  <c r="G28" i="7"/>
  <c r="G27" i="7"/>
  <c r="E26" i="7"/>
  <c r="G24" i="7"/>
  <c r="G23" i="7"/>
  <c r="E22" i="7"/>
  <c r="M22" i="7" l="1"/>
  <c r="G22" i="7"/>
  <c r="L26" i="7"/>
  <c r="M26" i="7"/>
  <c r="M15" i="7"/>
  <c r="G54" i="7"/>
  <c r="G53" i="7"/>
  <c r="G147" i="7"/>
  <c r="G52" i="7"/>
  <c r="L121" i="7"/>
  <c r="G166" i="7"/>
  <c r="G26" i="7"/>
  <c r="G152" i="7" l="1"/>
  <c r="G19" i="7"/>
  <c r="G21" i="7"/>
  <c r="L45" i="7"/>
  <c r="G48" i="7"/>
  <c r="L15" i="7"/>
  <c r="G146" i="7"/>
  <c r="G47" i="7"/>
  <c r="G124" i="7"/>
  <c r="G50" i="7"/>
  <c r="L145" i="7" l="1"/>
  <c r="G12" i="7"/>
  <c r="G145" i="7"/>
  <c r="G15" i="7"/>
  <c r="G121" i="7"/>
  <c r="G45" i="7"/>
  <c r="G13" i="7"/>
  <c r="G71" i="7"/>
  <c r="G10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777</author>
  </authors>
  <commentList>
    <comment ref="E31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777:</t>
        </r>
        <r>
          <rPr>
            <sz val="9"/>
            <color indexed="81"/>
            <rFont val="Tahoma"/>
            <charset val="1"/>
          </rPr>
          <t xml:space="preserve">
- 936 300,00 на основании Распоряжения фин.органа №150 от 27.12.2023 г.
- 323 400,00 на основании Распоряжения фин.органа №153 от 29.12.2023 г.</t>
        </r>
      </text>
    </comment>
    <comment ref="E70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777:</t>
        </r>
        <r>
          <rPr>
            <sz val="9"/>
            <color indexed="81"/>
            <rFont val="Tahoma"/>
            <charset val="1"/>
          </rPr>
          <t xml:space="preserve">
- 652 000,00 на основании Распоряжения фин.органа №150 от 27.12.2023 г.</t>
        </r>
      </text>
    </comment>
    <comment ref="E95" authorId="0" shapeId="0" xr:uid="{00000000-0006-0000-0000-000003000000}">
      <text>
        <r>
          <rPr>
            <b/>
            <sz val="9"/>
            <color indexed="81"/>
            <rFont val="Tahoma"/>
            <charset val="1"/>
          </rPr>
          <t>777:</t>
        </r>
        <r>
          <rPr>
            <sz val="9"/>
            <color indexed="81"/>
            <rFont val="Tahoma"/>
            <charset val="1"/>
          </rPr>
          <t xml:space="preserve">
- 733 440,00 на основании Распоряжения фин.органа  №153 от 16.02.2023 г.</t>
        </r>
      </text>
    </comment>
    <comment ref="E96" authorId="0" shapeId="0" xr:uid="{00000000-0006-0000-0000-000004000000}">
      <text>
        <r>
          <rPr>
            <b/>
            <sz val="9"/>
            <color indexed="81"/>
            <rFont val="Tahoma"/>
            <charset val="1"/>
          </rPr>
          <t>777:</t>
        </r>
        <r>
          <rPr>
            <sz val="9"/>
            <color indexed="81"/>
            <rFont val="Tahoma"/>
            <charset val="1"/>
          </rPr>
          <t xml:space="preserve">
- 30 560,00 на основании Распоряжения фин.органа № 153 от 29.12.2023 г.</t>
        </r>
      </text>
    </comment>
  </commentList>
</comments>
</file>

<file path=xl/sharedStrings.xml><?xml version="1.0" encoding="utf-8"?>
<sst xmlns="http://schemas.openxmlformats.org/spreadsheetml/2006/main" count="465" uniqueCount="235">
  <si>
    <t>Источник финансирования</t>
  </si>
  <si>
    <t>Профинансировано за отчетный период, руб.</t>
  </si>
  <si>
    <t>Процент исполнения (гр.6/гр.5*100),%</t>
  </si>
  <si>
    <t>Фактическое значение показателя мероприятия</t>
  </si>
  <si>
    <t xml:space="preserve">Всего  </t>
  </si>
  <si>
    <t>Областной бюджет</t>
  </si>
  <si>
    <t>Местный бюджет</t>
  </si>
  <si>
    <t xml:space="preserve">Всего </t>
  </si>
  <si>
    <t>МКУ «ИМЦ»</t>
  </si>
  <si>
    <t>Всего :</t>
  </si>
  <si>
    <t>Доля детей, получающих услуги дополнительного образования, в общей численности детей в возрасте 5-18 лет.</t>
  </si>
  <si>
    <t>Удельный вес числа дошкольных образовательных учреждений, в которых проведен капитальный ремонт в общем числе дошкольных образовательных учреждений, здания которых требуют капитального ремонта.</t>
  </si>
  <si>
    <t>Удельный вес числа общеобразовательных учреждений, в которых проведен капитальный ремонт в общем числе общеобразовательных учреждений, здания которых требуют капитального ремонта.</t>
  </si>
  <si>
    <t>№ п/п</t>
  </si>
  <si>
    <t>Отчет об исполнении мероприятий муниципальной программы города Усолье-Сибирское</t>
  </si>
  <si>
    <t>Участники муниципальной программы, участники подпрограммы</t>
  </si>
  <si>
    <t>Наименование показателя мероприятия, единица измерения</t>
  </si>
  <si>
    <t>Отдел образования</t>
  </si>
  <si>
    <t>МБДОУ</t>
  </si>
  <si>
    <t>МКУ "ИМЦ"</t>
  </si>
  <si>
    <t>МБОУ</t>
  </si>
  <si>
    <t>МБУ ДО</t>
  </si>
  <si>
    <t>Отдел образования, МБУ ДО</t>
  </si>
  <si>
    <t>МБОУ, МБУ ДО</t>
  </si>
  <si>
    <t>Количество детей, охваченных отдыхом в детских оздоровительных лагерях</t>
  </si>
  <si>
    <t>Основное мероприятие 1.1. Обеспечение   деятельности дошкольных образовательных учреждений</t>
  </si>
  <si>
    <t>Мероприятие 1.1.2. Обеспечение функционирования дошкольных образовательных учреждений, создание условий для осуществления воспитательно-образовательного процесса</t>
  </si>
  <si>
    <t>Основное мероприятие 1.4. Проведение ремонтных работ и мероприятий по благоустройству в  дошкольных образовательных учреждениях</t>
  </si>
  <si>
    <t>Основное мероприятие 2.1. Обеспечение деятельности общеобразовательных учреждений и доступности общего образования</t>
  </si>
  <si>
    <t>Мероприятие 2.1.2. Обеспечение функционирования общеобразовательных учреждений, создание условий для осуществления воспитательно-образовательного процесса (Обеспечение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организациях)</t>
  </si>
  <si>
    <t>Мероприятие 2.1.4. Организация государственной итоговой аттестации выпускников</t>
  </si>
  <si>
    <t>Мероприятие 2.1.5. Обеспечение бесплатным двухразовым питанием обучающихся с ограниченными возможностями здоровья в муниципальных общеобразовательных организациях в Иркутской области</t>
  </si>
  <si>
    <t>Мероприятие 2.1.6. Предоставление льгот на проезд в городском общественном транспорте (кроме такси) обучающихся общеобразовательных учреждений, находящихся на территории муниципального образования "город Усолье-Сибирское"</t>
  </si>
  <si>
    <t>Основное мероприятие 2.2. Ремонтные работы и мероприятия по благоустройству в образовательных учреждениях</t>
  </si>
  <si>
    <t xml:space="preserve">  Основное мероприятие 3.1. Организация предоставления доступного современного качественного дополнительного образования</t>
  </si>
  <si>
    <t>Мероприятие 3.1.2. Обеспечение функционирования МБУ ДО «ДДТ», МБУ ДО «ДЮСШ №1», МБУ ДО «СЮН», создание условий для осуществления воспитательно-образовательного процесса</t>
  </si>
  <si>
    <t>Мероприятие 3.1.7. Проведение ремонтных работ и мероприятий по благоустройству в учреждениях дополнительного образования (МБУ ДО "ДЮСШ № 1", МБУ ДО "ДДТ", МБУ ДО "СЮН")</t>
  </si>
  <si>
    <t>Основное мероприятие 3.2. Проведение мероприятий с социально активными и творческими учащимися</t>
  </si>
  <si>
    <t>Основное мероприятие 4.1. Организация отдыха и оздоровления детей и подростков на базе детских оздоровительных лагерей</t>
  </si>
  <si>
    <t>Мероприятие 4.1.1. Организация работы детского оздоровительного лагеря «Смена».</t>
  </si>
  <si>
    <t>Мероприятие 4.1.2. Организация работы детского оздоровительного лагеря «Юность»</t>
  </si>
  <si>
    <t xml:space="preserve"> Основное мероприятие 4.2. Организация отдыха и занятости молодежи и несовершеннолетних на базе общеобразовательных учреждений.</t>
  </si>
  <si>
    <t>Мероприятие 4.2.1. Организация работы лагерей с дневным пребыванием детей на базе общеобразовательных учреждений.</t>
  </si>
  <si>
    <t>Мероприятие 4.2.4. Организация трудовой занятости молодежи и несовершеннолетних, в том числе состоящих на учете в общеобразовательных организациях и правоохранительных органах, в летний период.</t>
  </si>
  <si>
    <t>Основное мероприятие 4.3. Укрепление материально-технической базы детского оздоровительного лагеря «Смена» (Софинансирование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укрепление материально-технической базы муниципальных учреждений, оказывающих услуги по организации отдыха и оздоровления детей в Иркутской области)</t>
  </si>
  <si>
    <t>Основное мероприятие 4.4. Укрепление материально-технической базы детского оздоровительного лагеря «Юность» (Софинансирование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укрепление материально-технической базы муниципальных учреждений, оказывающих услуги по организации отдыха и оздоровления детей в Иркутской области)</t>
  </si>
  <si>
    <t>Подпрограмма 5 «Обеспечение организационных, информационных и методических профессиональных потребностей педагогических и руководящих работников образовательных учреждений»</t>
  </si>
  <si>
    <t>Основное мероприятие 5.1. Создание организационно - управленческих, информационно-методических условий, ориентированных на обеспечение доступности качественного образования</t>
  </si>
  <si>
    <t>Мероприятие 5.1.3. Обеспечение деятельности Территориальной психолого-медико-педагогической комиссии</t>
  </si>
  <si>
    <t>Мероприятие 5.1.4. Обеспечение деятельности МКУ «ИМЦ»</t>
  </si>
  <si>
    <t>Наименование муниципальной программы, подпрограммы, основного мероприятия, мероприятия, проекта</t>
  </si>
  <si>
    <t>1.</t>
  </si>
  <si>
    <t>2.</t>
  </si>
  <si>
    <t>2.1.</t>
  </si>
  <si>
    <t>2.1.2.</t>
  </si>
  <si>
    <t>2.1.4.</t>
  </si>
  <si>
    <t>2.1.5.</t>
  </si>
  <si>
    <t>2.1.6.</t>
  </si>
  <si>
    <t>2.2.</t>
  </si>
  <si>
    <t>3.</t>
  </si>
  <si>
    <t>3.1.</t>
  </si>
  <si>
    <t>3.1.2.</t>
  </si>
  <si>
    <t>3.1.3.</t>
  </si>
  <si>
    <t>3.2.</t>
  </si>
  <si>
    <t>4.</t>
  </si>
  <si>
    <t>4.1.</t>
  </si>
  <si>
    <t>4.1.1.</t>
  </si>
  <si>
    <t>4.1.2.</t>
  </si>
  <si>
    <t>4.2.</t>
  </si>
  <si>
    <t>4.2.1.</t>
  </si>
  <si>
    <t>4.3.</t>
  </si>
  <si>
    <t>4.4.</t>
  </si>
  <si>
    <t>5.</t>
  </si>
  <si>
    <t>5.1.</t>
  </si>
  <si>
    <t>х</t>
  </si>
  <si>
    <t>1.1.</t>
  </si>
  <si>
    <t>1.1.1.</t>
  </si>
  <si>
    <t>1.1.2.</t>
  </si>
  <si>
    <t xml:space="preserve">                                                                                                                                                                          (далее - муниципальная программа)</t>
  </si>
  <si>
    <t>Мероприятие 1.1.5. Софинансирование расходных обязательств органов местного самоуправления муниципальных образований Иркутской области по вопросам местного самоуправления по созданию условий для осуществления присмотра и ухода за детьми в муниципальных дошкольных образовательных организациях на обеспечение среднесуточного набора продуктов питания детей, страдающих туберкулезной интоксикацией и (или) находящихся под диспансерным наблюдением у фтизиатра  посещающих группы оздоровительной направленности в муниципальных дошкольных образовательных организациях, расположенных на территории Иркутской области</t>
  </si>
  <si>
    <t>Федеральный бюджет</t>
  </si>
  <si>
    <t>Основное мероприятие 6.1. Проект  «Успех каждого ребенка»</t>
  </si>
  <si>
    <t>Основное мероприятие 6.2. Проект «Учитель будущего»</t>
  </si>
  <si>
    <t>2.1.7.</t>
  </si>
  <si>
    <t>Мероприятие 2.1.7. Обеспечение бесплатным питьевым молоком обучающихся 1-4 классов муниципальных общеобразовательных организаций в Иркутской области</t>
  </si>
  <si>
    <t>2.1.8.</t>
  </si>
  <si>
    <t xml:space="preserve">Мероприятие 2.1.8. 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</t>
  </si>
  <si>
    <t>Мероприятие 2.1.9.  Обеспечение выплат ежемесячного денежного вознаграждения за классное руководство педагогическим работникам муниципальных образовательных организаций, реализующих образовательные программы начального общего, основного общего и среднего общего образования, в том числе адаптированные основные общеобразовательные программы</t>
  </si>
  <si>
    <t>Мероприятие 3.1.8. Обеспечение функционирования системы персонифицированного финансирования дополнительного образования детей</t>
  </si>
  <si>
    <t>6.</t>
  </si>
  <si>
    <t>6.1.</t>
  </si>
  <si>
    <t xml:space="preserve"> МКУ «ИМЦ», МБУ ДО</t>
  </si>
  <si>
    <t>6.1.1.</t>
  </si>
  <si>
    <t xml:space="preserve"> МКУ «ИМЦ»</t>
  </si>
  <si>
    <t>6.1.2.</t>
  </si>
  <si>
    <t>Мероприятие 6.1.1. Мероприятия, направленные на выявление одаренных детей</t>
  </si>
  <si>
    <t>Мероприятие 6.1.2. Проведение мероприятий с социально активными и творческими учащимися</t>
  </si>
  <si>
    <t xml:space="preserve">6.2. </t>
  </si>
  <si>
    <t>6.2.1.</t>
  </si>
  <si>
    <t>Мероприятие 6.2.1.  Проведение конкурсов профессионального мастерства, конференций</t>
  </si>
  <si>
    <t>Мероприятие 3.1.3.  Обеспечение функционирования МБУ ДО «ДМШ», МБУ ДО «ДХШ», создание условий для осуществления воспитательно-образовательного процесса</t>
  </si>
  <si>
    <t>1.1.3.</t>
  </si>
  <si>
    <t>Доля детей, обеспеченных, бесплатным питьевым молоком, в общем количестве детей, нуждающихся в обеспечении бесплатным питьевым молоком.</t>
  </si>
  <si>
    <t>Доля обучающихся, получающих начальное общее образование в государственных и муниципальных образовательных организациях, получающих бесплатное горячее питание, к общему количеству обучающихся, получающих начальное общее образование в государственных и муниципальных образовательных организациях.</t>
  </si>
  <si>
    <t>3.2.1.</t>
  </si>
  <si>
    <t>3.2.2.</t>
  </si>
  <si>
    <t>4.2.2.</t>
  </si>
  <si>
    <t xml:space="preserve">Количество детей, охваченных отдыхом в лагерях с дневным пребыванием детей. </t>
  </si>
  <si>
    <t xml:space="preserve"> Доля педагогических работников образовательных учреждений, имеющих аттестацию, в общей численности педагогических работников образовательных учреждений.                 </t>
  </si>
  <si>
    <t xml:space="preserve"> Удельный вес числа образовательных учреждений, обеспечивающих предоставление нормативно закрепленного перечня сведений о своей деятельности на официальных сайтах, в общем числе образовательных учреждений.    </t>
  </si>
  <si>
    <t xml:space="preserve"> Доля успевающих учеников общеобразовательных учреждений в общем контингенте обучающихся общеобразовательных учреждений.                                                                                                                        </t>
  </si>
  <si>
    <t xml:space="preserve"> Количество обучающихся, воспользовавшихся услугами общественного транспорта в целях доступности получения услуги начального общего, основного общего, среднего общего образования.</t>
  </si>
  <si>
    <t xml:space="preserve"> Доля детей в возрасте от 5 до 18 лет, охваченных дополнительным образованием </t>
  </si>
  <si>
    <t>Количество молодежи и несовершеннолетних, в том числе состоящих на учете в общеобразовательных учреждениях и правоохранительных органах, охваченных трудовой занятостью в каникулярное время</t>
  </si>
  <si>
    <t xml:space="preserve"> </t>
  </si>
  <si>
    <t>Мероприятие 1.1.3.  Проведение противопожарных мероприятий в дошкольных образовательных учреждениях</t>
  </si>
  <si>
    <t>1.4.</t>
  </si>
  <si>
    <t>Мероприятие 2.1.3.  Проведение противопожарных мероприятий в общеобразовательных учреждениях</t>
  </si>
  <si>
    <t>3.1.4.</t>
  </si>
  <si>
    <t>Мероприятие 3.1.4.  Проведение противопожарных мероприятий в учреждениях дополнительного образования</t>
  </si>
  <si>
    <t>3.1.8.</t>
  </si>
  <si>
    <t>Мероприятие 3.2.6. Мероприятия по формированию семейных ценностей</t>
  </si>
  <si>
    <t>Мероприятие 4.2.2.  Софинансирование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оплату стоимости набора продуктов питания в лагерях с дневным пребыванием детей, организованных органами местного самоуправления муниципальных образований Иркутской области за счет средств  областного бюджета</t>
  </si>
  <si>
    <t xml:space="preserve"> МБОУ, МБУ ДО</t>
  </si>
  <si>
    <t xml:space="preserve">Приложение 2 к отчету                                                           </t>
  </si>
  <si>
    <t>В связи с низкой доходной частью бюджета не состоялось финансирование расходов по содержанию имущества за декабрь 2021 года сумма кредиторской задолжности составляет 3 798 187,55 руб.</t>
  </si>
  <si>
    <t>Доля педагогических работников общеобразовательных организаций, получивших вознаграждение за классное руководство, в общей численности педагогических работников такой категории</t>
  </si>
  <si>
    <t>Количество муниципальных образовательных учреждений, охваченных организационно-управленческими, информационно-методическими услугами.</t>
  </si>
  <si>
    <t>Доля детей от 1 года до 8 лет, охваченных дошкольным образованием от общего числа детей, в возрасте от 1 года до 8 лет</t>
  </si>
  <si>
    <t>Всего:</t>
  </si>
  <si>
    <t xml:space="preserve">Федеральный бюджет </t>
  </si>
  <si>
    <t xml:space="preserve">Областной бюджет </t>
  </si>
  <si>
    <t>Основное мероприятие 2.38. «Капитальный ремонт и оснащение средствами обучения и воспитания МБОУ «СОШ №6» по адресу: Иркутская область, город Усолье-Сибирское, ул. Коростова, 35».</t>
  </si>
  <si>
    <t>МБОУ "СОШ №6"</t>
  </si>
  <si>
    <t xml:space="preserve"> Основное мероприятие 2.38.1.Капитальный ремонт МБОУ "СОШ №6" по адресу :Иркутская область, город Усолье-Сибирское, ул.Коростова, 35(благоустройство территории и оборудование спортивных площадок(школьный стадион)</t>
  </si>
  <si>
    <t>Основное мероприятие 2.39. Приобретение учебников и учебных пособий, а так же учебно-методических материалов</t>
  </si>
  <si>
    <t>Основное мероприятие 2.40. Финансовое обеспечение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 в Иркутской области</t>
  </si>
  <si>
    <t xml:space="preserve">Количество общеобразовательных организаций, обеспеченных учебниками и учебными пособиями, а также учебно-методическими материалами, необходимыми для реализации образовательных программ </t>
  </si>
  <si>
    <t xml:space="preserve">Доля  общеобразовательных организаций, в которых введена должность советник директора по взаимодействию с детскимиобщественными объединениями в государственных и муниципальных организациях города Усолье-Сибирское  </t>
  </si>
  <si>
    <t xml:space="preserve"> Причины </t>
  </si>
  <si>
    <t xml:space="preserve">Доля детей в возрасте от 5 до 18 лет, имеющих право на получение дополнительного образования в рамках системы персонифицированного финансирования </t>
  </si>
  <si>
    <t>за 2023 год</t>
  </si>
  <si>
    <t>Объем финансирования, предусмотренный на 2023 год, руб.</t>
  </si>
  <si>
    <t>Плановое значение показателя мероприятия на 2023 год</t>
  </si>
  <si>
    <t>Целевые средства</t>
  </si>
  <si>
    <t>Основое мероприятие 1.38. Капитальный ремонт системы отопления, водоотведения, горячего и холодного водоснабжения МДОУ «Детский сад № 1», расположенного по адресу Иркутская обл. г. Усолье-Сибирское, пр. Космонавтов 1А.</t>
  </si>
  <si>
    <t>МБДОУ "Детский сад №1"</t>
  </si>
  <si>
    <t>1.41. Современная спортивно-игровая площадка для дошколят (МБДОУ "Детский сад № 42") в рамках реализации на территории инициативных проектов, выдвигаемых для получения финансовой поддержки из бюджета Иркутской области</t>
  </si>
  <si>
    <t>1.42. Умный пешеход (МБДОУ "Детский сад № 33") в рамках реализации инициативных проектов, выдвигаемых для получения финансовой поддержки из бюджета Иркутской области</t>
  </si>
  <si>
    <t>1.43. Детский сад - территория творчества и развития (МБДОУ "Детский сад № 35") в рамках реализации инициативных проектов, выдвигаемых для получения финансовой поддержки из бюджета Иркутской области</t>
  </si>
  <si>
    <t>МБОУ «СОШ 16»</t>
  </si>
  <si>
    <t>Основное мероприятие 2.27. Капитальный ремонт и оснащение средствами обучения и воспитания МБОУ "СОШ № 16" по адресу: Иркутская область, город Усолье-Сибирское, улица Луначарского, 31А (замена оконных, дверных блоков)</t>
  </si>
  <si>
    <t>Основное мероприятие 2.28. Капитальный ремонт и оснащение средствами обучения и воспитания МБОУ "СОШ № 13" по адресу: Иркутская область, город Усолье-Сибирское, улица Луначарского, 31 (замена оконных блоков в нежилых зданиях школы, мастерских)</t>
  </si>
  <si>
    <t xml:space="preserve">МБОУ "СОШ № 13" </t>
  </si>
  <si>
    <t>Основное мероприятие 2.41. Коворкинг - центр (мобильный актовый зал) (МБОУ "Лицей №1") в рамках реализации инициативных проектов, выдвигаемых для получения финансовой поддержки из бюджета Иркутской области</t>
  </si>
  <si>
    <t>Основное мероприятие 2.44. Аллея выпускников (благоустройство школьной территории) (МБОУ "СОШ №13") в рамках реализации инициативных проектов, выдвигаемых для получения финансовой поддержки из бюджета Иркутской области</t>
  </si>
  <si>
    <t>Основное мероприятие 2.46. Поколение ЭКОбудущее (МБОУ "Гимназия №1")  в рамках реализации инициативных проектов, выдвигаемых для получения финансовой поддержки из бюджета Иркутской области</t>
  </si>
  <si>
    <t>Цеевые средства</t>
  </si>
  <si>
    <t>Основное мероприятие 3.2.4. Мероприятия экологической направленности</t>
  </si>
  <si>
    <t xml:space="preserve">Основное мероприятие 3.11. Современный инвентарь для сдачи норм ГТО - мотивация и успех детей, молодежи, взрослого населения города к участию в комплексных программах ГТО (МБУДО "ДЮСШ №1") в рамках реализации инициативных проектов, выдвигаемых для получения финансовой поддержки из бюджета Иркутской области </t>
  </si>
  <si>
    <t>Основное мероприятие 3.12. Приобретение баскетбольных стоек для МБУДО "ДЮСШ №1"</t>
  </si>
  <si>
    <t>Основное мероприятие 3.14. Благоустройство территории детского клуба по месту жительства "Перемена" МБУДО "ДДТ" (ул. Клары Цеткин, 8)</t>
  </si>
  <si>
    <t> 4.1.4. Организация работы детского оздоровительного лагеря «Восток»</t>
  </si>
  <si>
    <t xml:space="preserve">                    МБДОУ</t>
  </si>
  <si>
    <t>Муниципальная программа «Развитие образования» на 2019-2026 годы</t>
  </si>
  <si>
    <t>Количество дошкольных организаций, реализующих инициативные проекты на территории города Усолье-Сибирское</t>
  </si>
  <si>
    <t>Количество общеобразовательных организаций, реализующих инициативные проекты на территории города Усолье-Сибирское</t>
  </si>
  <si>
    <t>Количество организаций дополнительного образования, реализующих инициативные проекты/проекты народных инициатив на территории города Усолье-Сибирское</t>
  </si>
  <si>
    <t xml:space="preserve">Доля учителей общеобразовательных организаций, вовлеченных в национальную систему профессионального роста педагогических работников </t>
  </si>
  <si>
    <t>Подпрограмма 3 «Развитие дополнительного образования города Усолье-Сибирское» на 2019-2026 годы</t>
  </si>
  <si>
    <t>Подпрограмма 4 «Организация отдыха и занятости детей в каникулярное время» на 2019-2026 годы</t>
  </si>
  <si>
    <t xml:space="preserve">Подпрограмма 2 «Развитие начального общего, основного общего, среднего общего образования 
города Усолье-Сибирское» на 2019-2026 годы
</t>
  </si>
  <si>
    <t>Подпрограмма 1 «Развитие дошкольного образования города Усолье-Сибирское» на 2019-2026 годы</t>
  </si>
  <si>
    <t>Основное мероприятие 2.43. Спорт сегодня - здоровье всегда! (МБОУ "СОШ №5")  в рамках реализации инициативных проектов, выдвигаемых для получения финансовой поддержки из бюджета Иркутской области</t>
  </si>
  <si>
    <t>Основное мероприятие 2.42. Организация детских спортивных площадок "Доступный спорт всем и каждому" (МБОУ "СОШ №15") в рамках реализации инициативных проектов, выдвигаемых для получения финансовой поддержки из бюджета Иркутской области</t>
  </si>
  <si>
    <t>Мероприятие 3.2.5. Праздничные мероприятия для обучающихся образовательных организаций</t>
  </si>
  <si>
    <t>Подпрограмма 6 «Обеспечение условий реализации национального проекта «Образование» на муниципальном уровне» на 2020-2026 годы</t>
  </si>
  <si>
    <t>Основное мероприятие 2.15. Замена оконных блоков МБОУ "СОШ № 10", расположенного по адремуИркутская обл. г. Усолье-Сибирское, проезд, Серегина,34</t>
  </si>
  <si>
    <t>МБОУ «СОШ 10»</t>
  </si>
  <si>
    <t>Основное мероприятие 2.45. Через призму времени (МБОУ "СОШ №6")  в рамках реализации инициативных проектов, выдвигаемых для получения финансовой поддержки из бюджета Иркутской области</t>
  </si>
  <si>
    <t>Муниципальная программа города Усолье-Сибирское «Развитие образования» на 2019-2026 годы</t>
  </si>
  <si>
    <t>1.2.</t>
  </si>
  <si>
    <t>1.3.</t>
  </si>
  <si>
    <t>1.5.</t>
  </si>
  <si>
    <t>1.6.</t>
  </si>
  <si>
    <t>2.1.1.</t>
  </si>
  <si>
    <t>2.1.3.</t>
  </si>
  <si>
    <t>2.3.</t>
  </si>
  <si>
    <t>2.4.</t>
  </si>
  <si>
    <t>2.5.</t>
  </si>
  <si>
    <t>2.6.</t>
  </si>
  <si>
    <t>2.6.1.</t>
  </si>
  <si>
    <t>2.7.</t>
  </si>
  <si>
    <t>2.8.</t>
  </si>
  <si>
    <t>2.9.</t>
  </si>
  <si>
    <t>2.10.</t>
  </si>
  <si>
    <t>2.11.</t>
  </si>
  <si>
    <t>2.12.</t>
  </si>
  <si>
    <t>2.13.</t>
  </si>
  <si>
    <t>2.14.</t>
  </si>
  <si>
    <t>3.1.1.</t>
  </si>
  <si>
    <t>3.2.3.</t>
  </si>
  <si>
    <t>3.3.</t>
  </si>
  <si>
    <t>3.4.</t>
  </si>
  <si>
    <t>3.5.</t>
  </si>
  <si>
    <t>4.1.3.</t>
  </si>
  <si>
    <t>4.2.3.</t>
  </si>
  <si>
    <t>5.1.1.</t>
  </si>
  <si>
    <t>5.1.2.</t>
  </si>
  <si>
    <t>Экономия составила 81 387,18  руб. в связи с фактической потребностью по  проведению противопожарных мероприятий в дошкольных образовательных учреждениях.</t>
  </si>
  <si>
    <t>Экономия составила 555,60  руб.  по обеспечению функционирования МБУ ДО «ДМШ», МБУ ДО «ДХШ», создание условий для осуществления воспитательно-образовательного процесса в связи с фактической потребностью.</t>
  </si>
  <si>
    <t>Экономия составила 1 768 руб. по проведению противопожарных мероприятий в учреждениях дополнительного образования в связи с фактической потребностью.</t>
  </si>
  <si>
    <t>Экономия составила 197 781,10  руб.  от проведения электронного аукциона по капитальному ремонту системы отопления, водоотведения, горячего и холодного водоснабжения МДОУ «Детский сад № 1»</t>
  </si>
  <si>
    <t xml:space="preserve"> В связи с низкой доходной частью бюджета не состоялось финансирование в полном объеме,  сумма кредиторской задолженности составляет 897 629,54 руб. (связь, коммунальные расходы  и др.) Кредиторская задолность оплачена в январе 2024 г.
Экономия составила 25 700 000,00 руб. в связи с фактической потребностью  по обеспечению функционирования общеобразовательных учреждений, создание условий для осуществления воспитательно-образовательного процесса (ЗП)</t>
  </si>
  <si>
    <t>Экономия составила 64 408,08  руб. в связи с фактической потребностью по проведению ремонтных работ и мероприятий по благоустройству в  дошкольных образовательных учреждениях.</t>
  </si>
  <si>
    <t xml:space="preserve"> В связи с низкой доходной частью бюджета не состоялось финансирование в полном объеме,  сумма кредиторской задолженности составляет 31 500,00 руб. Кредиторская задолженность оплачена в январе 2024 г.                                                                                                                                                                                                                                                                                                                                                                                                            
Экономия составила 28 227,67 руб. в связи с фактической потребностью по проведению противопожарных мероприятий в общеобразовательных учреждениях</t>
  </si>
  <si>
    <t>В связи с низкой доходной частью бюджета не состоялось финансирование в полном объеме,  сумма кредиторской задолженности составляет 1 560 250,37 руб. (связь, коммунальные расходы,  питание и др.).Кредиторская задолженность оплачена в январе 2024 г.</t>
  </si>
  <si>
    <t>Экономия составила 161 807,74  руб. от проведения электронного аукциона по капитальному ремонту и оснащению средствами обучения и воспитания МБОУ "СОШ № 16"</t>
  </si>
  <si>
    <t>Экономия составила 89 762,81  руб. от проведения электронного аукциона  по капитальному ремонту и оснащению средствами обучения и воспитания МБОУ "СОШ № 13"</t>
  </si>
  <si>
    <t>Экономия составила 0,32 руб. в связи с фактической потребностью по организации работы детского оздоровительного лагеря «Юность»</t>
  </si>
  <si>
    <t>Экономия составила 30 374,97 руб. в связи с фактической потребностью по организации работы лагерей с дневным пребыванием детей на базе общеобразовательных учреждений.</t>
  </si>
  <si>
    <t>Экономия составила 0,72 руб. в связи с фактической потребностью по организации трудовой занятости молодежи и несовершеннолетних, в том числе состоящих на учете в общеобразовательных организациях и правоохранительных органах, в летний период.</t>
  </si>
  <si>
    <t xml:space="preserve"> В связи с низкой доходной частью бюджета не состоялось финансирование в полном объеме,  сумма кредиторской задолженности составляет 28 019,84 руб. (связь, коммунальные расходы.)  Кредиторская задолженность оплачена в январе 2024 г.
Экономия составила 24 683,69 руб. в связи с фактической потребностью по обеспечению деятельности МКУ «ИМЦ»</t>
  </si>
  <si>
    <t>В связи с низкой доходной частью бюджета не состоялось финансирование в полном объеме,  сумма кредиторской задолженности составляет 67 302,06  руб. Кредиторская задолженность оплачена в январе 2024 г.</t>
  </si>
  <si>
    <t>Экономия составила 16,25 руб.в связи с фактической потребностью по обеспечению бесплатным питьевым молоком обучающихся 1-4 классов муниципальных общеобразовательных организаций</t>
  </si>
  <si>
    <t xml:space="preserve"> Кредиторская задолженность в сумме 1 088 323,52 руб. - коммунальные расходы,  услуги по ТКО не исполнены в полном объеме, в связи с низкой доходной частью бюджета. Кредиторская задолженность оплачена в январе 2024 г.</t>
  </si>
  <si>
    <t>Экономия составила 0,80 руб.в связи с фактической потребностью по проведению мероприятий с социально активными и творческими учащимися.</t>
  </si>
  <si>
    <t>Экономия составила 199 068,78 руб. в связи с фактической потребностью по  обеспечению бесплатным двухразовым питанием обучающихся с ограниченными возможностями здоровья в муниципальных общеобразовательных организациях</t>
  </si>
  <si>
    <t>Экономия составила 1 365,14 руб. в связи с фактической потребностью по организации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</si>
  <si>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Экономия  составила  154 083,86 руб.в связи с фактической потребностью по обеспечению выплат ежемесячного денежного вознаграждения за классное руководство </t>
  </si>
  <si>
    <t xml:space="preserve"> В связи с низкой доходной частью бюджета не состоялось финансирование в полном объеме,  сумма кредиторской задолженности составляет 500 000,00 руб.  (изготовление проектной документации на капитальный ремонт (архитектурно-строительные конструкции) СОШ №12). Кредиторская задолженность оплачена в январе 2024 г.
Экономия составила 111 245,73 руб. в связи с фактической потребностью по ремонтным работам и мероприятим по благоустройству в образовательных учреждениях</t>
  </si>
  <si>
    <t>Экономия составила 214,18  руб. в связи с фактической потребностью по обеспечению деятельности советников директора.</t>
  </si>
  <si>
    <t xml:space="preserve">                                                                                                       И.о. мэра города                                                          Л.Н. Панькова
 </t>
  </si>
  <si>
    <t>Экономия составила 331 113,91 руб. от проведения электронного аукциона по замене оконных блоков МБОУ "СОШ № 10"</t>
  </si>
  <si>
    <t xml:space="preserve">Экономия составила 1 135,29  руб. от проведения электронного аукциона по капитальному ремонту и оснащению средствами обучения и воспитания МБОУ "СОШ №6"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</si>
</sst>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#,##0.0"/>
  </numFmts>
  <fonts count="22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7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8" fillId="0" borderId="0" applyFont="0" applyFill="0" applyBorder="0" applyAlignment="0" applyProtection="0"/>
  </cellStyleXfs>
  <cellXfs count="200">
    <xf numFmtId="0" fontId="0" fillId="0" borderId="0" xfId="0"/>
    <xf numFmtId="0" fontId="11" fillId="3" borderId="0" xfId="0" applyFont="1" applyFill="1"/>
    <xf numFmtId="0" fontId="11" fillId="3" borderId="0" xfId="0" applyFont="1" applyFill="1" applyAlignment="1">
      <alignment horizontal="center"/>
    </xf>
    <xf numFmtId="0" fontId="9" fillId="3" borderId="0" xfId="0" applyFont="1" applyFill="1" applyAlignment="1">
      <alignment vertical="top"/>
    </xf>
    <xf numFmtId="0" fontId="11" fillId="2" borderId="0" xfId="0" applyFont="1" applyFill="1"/>
    <xf numFmtId="0" fontId="11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/>
    </xf>
    <xf numFmtId="0" fontId="9" fillId="2" borderId="0" xfId="0" applyFont="1" applyFill="1" applyAlignment="1">
      <alignment vertical="top"/>
    </xf>
    <xf numFmtId="4" fontId="11" fillId="2" borderId="0" xfId="0" applyNumberFormat="1" applyFont="1" applyFill="1" applyAlignment="1">
      <alignment wrapText="1"/>
    </xf>
    <xf numFmtId="164" fontId="11" fillId="2" borderId="0" xfId="1" applyFont="1" applyFill="1"/>
    <xf numFmtId="164" fontId="11" fillId="3" borderId="0" xfId="1" applyFont="1" applyFill="1"/>
    <xf numFmtId="164" fontId="11" fillId="4" borderId="0" xfId="1" applyFont="1" applyFill="1"/>
    <xf numFmtId="0" fontId="11" fillId="4" borderId="0" xfId="0" applyFont="1" applyFill="1"/>
    <xf numFmtId="0" fontId="11" fillId="5" borderId="0" xfId="0" applyFont="1" applyFill="1"/>
    <xf numFmtId="164" fontId="11" fillId="5" borderId="0" xfId="1" applyFont="1" applyFill="1"/>
    <xf numFmtId="0" fontId="11" fillId="0" borderId="0" xfId="0" applyFont="1" applyFill="1"/>
    <xf numFmtId="164" fontId="11" fillId="0" borderId="0" xfId="1" applyFont="1" applyFill="1"/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4" fontId="6" fillId="0" borderId="2" xfId="0" applyNumberFormat="1" applyFont="1" applyFill="1" applyBorder="1" applyAlignment="1">
      <alignment horizontal="center" vertical="top" wrapText="1"/>
    </xf>
    <xf numFmtId="2" fontId="11" fillId="0" borderId="0" xfId="0" applyNumberFormat="1" applyFont="1" applyFill="1"/>
    <xf numFmtId="4" fontId="11" fillId="0" borderId="0" xfId="0" applyNumberFormat="1" applyFont="1" applyFill="1"/>
    <xf numFmtId="4" fontId="5" fillId="0" borderId="2" xfId="0" applyNumberFormat="1" applyFont="1" applyFill="1" applyBorder="1" applyAlignment="1">
      <alignment horizontal="center" vertical="center" wrapText="1"/>
    </xf>
    <xf numFmtId="4" fontId="19" fillId="0" borderId="2" xfId="0" applyNumberFormat="1" applyFont="1" applyFill="1" applyBorder="1" applyAlignment="1">
      <alignment horizontal="center" vertical="top" wrapText="1"/>
    </xf>
    <xf numFmtId="4" fontId="5" fillId="0" borderId="6" xfId="0" applyNumberFormat="1" applyFont="1" applyFill="1" applyBorder="1" applyAlignment="1">
      <alignment horizontal="center" vertical="top" wrapText="1"/>
    </xf>
    <xf numFmtId="4" fontId="13" fillId="0" borderId="0" xfId="0" applyNumberFormat="1" applyFont="1" applyFill="1"/>
    <xf numFmtId="0" fontId="8" fillId="0" borderId="2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vertical="top" wrapText="1"/>
    </xf>
    <xf numFmtId="0" fontId="8" fillId="0" borderId="2" xfId="0" applyFont="1" applyFill="1" applyBorder="1" applyAlignment="1">
      <alignment vertical="top"/>
    </xf>
    <xf numFmtId="4" fontId="5" fillId="0" borderId="2" xfId="0" applyNumberFormat="1" applyFont="1" applyFill="1" applyBorder="1" applyAlignment="1">
      <alignment horizontal="center" vertical="top"/>
    </xf>
    <xf numFmtId="0" fontId="8" fillId="0" borderId="2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4" fontId="5" fillId="0" borderId="3" xfId="0" applyNumberFormat="1" applyFont="1" applyFill="1" applyBorder="1" applyAlignment="1">
      <alignment horizontal="center" vertical="top" wrapText="1"/>
    </xf>
    <xf numFmtId="4" fontId="8" fillId="0" borderId="2" xfId="0" applyNumberFormat="1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vertical="top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top"/>
    </xf>
    <xf numFmtId="0" fontId="7" fillId="0" borderId="2" xfId="0" applyFont="1" applyFill="1" applyBorder="1" applyAlignment="1">
      <alignment vertical="top" wrapText="1"/>
    </xf>
    <xf numFmtId="0" fontId="17" fillId="0" borderId="2" xfId="0" applyFont="1" applyFill="1" applyBorder="1" applyAlignment="1">
      <alignment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top"/>
    </xf>
    <xf numFmtId="4" fontId="5" fillId="0" borderId="6" xfId="0" applyNumberFormat="1" applyFont="1" applyFill="1" applyBorder="1" applyAlignment="1">
      <alignment horizontal="center" vertical="top"/>
    </xf>
    <xf numFmtId="4" fontId="5" fillId="0" borderId="3" xfId="0" applyNumberFormat="1" applyFont="1" applyFill="1" applyBorder="1" applyAlignment="1">
      <alignment horizontal="center" vertical="top"/>
    </xf>
    <xf numFmtId="4" fontId="19" fillId="0" borderId="8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4" fontId="5" fillId="0" borderId="5" xfId="0" applyNumberFormat="1" applyFont="1" applyFill="1" applyBorder="1" applyAlignment="1">
      <alignment horizontal="center" vertical="top" wrapText="1"/>
    </xf>
    <xf numFmtId="4" fontId="5" fillId="0" borderId="2" xfId="0" applyNumberFormat="1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4" fontId="16" fillId="0" borderId="4" xfId="0" applyNumberFormat="1" applyFont="1" applyFill="1" applyBorder="1" applyAlignment="1">
      <alignment horizontal="center" vertical="center"/>
    </xf>
    <xf numFmtId="4" fontId="16" fillId="0" borderId="3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top" wrapText="1"/>
    </xf>
    <xf numFmtId="4" fontId="5" fillId="0" borderId="2" xfId="0" applyNumberFormat="1" applyFont="1" applyFill="1" applyBorder="1" applyAlignment="1">
      <alignment horizontal="center" vertical="top" wrapText="1"/>
    </xf>
    <xf numFmtId="165" fontId="8" fillId="0" borderId="2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vertical="top" wrapText="1"/>
    </xf>
    <xf numFmtId="4" fontId="5" fillId="0" borderId="2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6" fontId="5" fillId="0" borderId="1" xfId="0" applyNumberFormat="1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center" vertical="top"/>
    </xf>
    <xf numFmtId="0" fontId="8" fillId="0" borderId="3" xfId="0" applyFont="1" applyFill="1" applyBorder="1" applyAlignment="1">
      <alignment horizontal="center" vertical="top"/>
    </xf>
    <xf numFmtId="4" fontId="16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top" wrapText="1"/>
    </xf>
    <xf numFmtId="16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/>
    </xf>
    <xf numFmtId="4" fontId="5" fillId="0" borderId="5" xfId="0" applyNumberFormat="1" applyFont="1" applyFill="1" applyBorder="1" applyAlignment="1">
      <alignment horizontal="center" vertical="top" wrapText="1"/>
    </xf>
    <xf numFmtId="4" fontId="5" fillId="0" borderId="2" xfId="0" applyNumberFormat="1" applyFont="1" applyFill="1" applyBorder="1" applyAlignment="1">
      <alignment horizontal="center" vertical="top" wrapText="1"/>
    </xf>
    <xf numFmtId="49" fontId="5" fillId="0" borderId="2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horizontal="center" vertical="center"/>
    </xf>
    <xf numFmtId="4" fontId="16" fillId="0" borderId="4" xfId="0" applyNumberFormat="1" applyFont="1" applyFill="1" applyBorder="1" applyAlignment="1">
      <alignment horizontal="center" vertical="center"/>
    </xf>
    <xf numFmtId="4" fontId="16" fillId="0" borderId="3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10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2" fillId="2" borderId="0" xfId="0" applyFont="1" applyFill="1" applyAlignment="1">
      <alignment horizontal="left" wrapText="1"/>
    </xf>
    <xf numFmtId="0" fontId="11" fillId="0" borderId="0" xfId="0" applyFont="1" applyFill="1" applyBorder="1" applyAlignment="1">
      <alignment horizontal="center" vertical="center"/>
    </xf>
    <xf numFmtId="0" fontId="0" fillId="0" borderId="0" xfId="0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  <xf numFmtId="0" fontId="0" fillId="0" borderId="4" xfId="0" applyBorder="1"/>
    <xf numFmtId="0" fontId="0" fillId="0" borderId="3" xfId="0" applyBorder="1"/>
    <xf numFmtId="0" fontId="11" fillId="0" borderId="7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mruColors>
      <color rgb="FFCC99FF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1"/>
  <sheetViews>
    <sheetView tabSelected="1" view="pageBreakPreview" topLeftCell="A169" zoomScale="90" zoomScaleNormal="90" zoomScaleSheetLayoutView="90" zoomScalePageLayoutView="80" workbookViewId="0">
      <selection activeCell="J172" sqref="J172:J174"/>
    </sheetView>
  </sheetViews>
  <sheetFormatPr defaultColWidth="9.140625" defaultRowHeight="15" x14ac:dyDescent="0.25"/>
  <cols>
    <col min="1" max="1" width="7.5703125" style="1" customWidth="1"/>
    <col min="2" max="2" width="40" style="1" customWidth="1"/>
    <col min="3" max="4" width="16.140625" style="1" customWidth="1"/>
    <col min="5" max="5" width="21.85546875" style="1" customWidth="1"/>
    <col min="6" max="6" width="19.5703125" style="15" customWidth="1"/>
    <col min="7" max="7" width="20.140625" style="1" customWidth="1"/>
    <col min="8" max="8" width="26.28515625" style="1" customWidth="1"/>
    <col min="9" max="9" width="16.28515625" style="1" customWidth="1"/>
    <col min="10" max="10" width="16.28515625" style="2" customWidth="1"/>
    <col min="11" max="11" width="53" style="3" customWidth="1"/>
    <col min="12" max="12" width="16.5703125" style="1" hidden="1" customWidth="1"/>
    <col min="13" max="13" width="19" style="1" customWidth="1"/>
    <col min="14" max="14" width="13" style="10" customWidth="1"/>
    <col min="15" max="15" width="42.42578125" style="1" customWidth="1"/>
    <col min="16" max="16384" width="9.140625" style="1"/>
  </cols>
  <sheetData>
    <row r="1" spans="1:15" s="4" customFormat="1" ht="23.25" customHeight="1" x14ac:dyDescent="0.25">
      <c r="A1" s="5"/>
      <c r="F1" s="15"/>
      <c r="J1" s="6"/>
      <c r="K1" s="172" t="s">
        <v>124</v>
      </c>
      <c r="N1" s="9"/>
    </row>
    <row r="2" spans="1:15" s="4" customFormat="1" ht="24.75" customHeight="1" x14ac:dyDescent="0.25">
      <c r="A2" s="5"/>
      <c r="F2" s="15"/>
      <c r="J2" s="6"/>
      <c r="K2" s="172"/>
      <c r="N2" s="9"/>
    </row>
    <row r="3" spans="1:15" s="4" customFormat="1" ht="18.75" x14ac:dyDescent="0.3">
      <c r="A3" s="173" t="s">
        <v>14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N3" s="9"/>
    </row>
    <row r="4" spans="1:15" s="4" customFormat="1" ht="18.75" x14ac:dyDescent="0.3">
      <c r="A4" s="173" t="s">
        <v>164</v>
      </c>
      <c r="B4" s="174"/>
      <c r="C4" s="174"/>
      <c r="D4" s="174"/>
      <c r="E4" s="174"/>
      <c r="F4" s="174"/>
      <c r="G4" s="174"/>
      <c r="H4" s="174"/>
      <c r="I4" s="174"/>
      <c r="J4" s="174"/>
      <c r="K4" s="174"/>
      <c r="N4" s="9"/>
    </row>
    <row r="5" spans="1:15" s="176" customFormat="1" ht="15.75" x14ac:dyDescent="0.25">
      <c r="A5" s="176" t="s">
        <v>78</v>
      </c>
    </row>
    <row r="6" spans="1:15" s="4" customFormat="1" ht="18.75" x14ac:dyDescent="0.3">
      <c r="A6" s="175" t="s">
        <v>141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N6" s="9"/>
    </row>
    <row r="7" spans="1:15" s="4" customFormat="1" ht="7.5" customHeight="1" x14ac:dyDescent="0.25">
      <c r="A7" s="5"/>
      <c r="F7" s="15"/>
      <c r="J7" s="6"/>
      <c r="K7" s="7"/>
      <c r="N7" s="9"/>
    </row>
    <row r="8" spans="1:15" s="4" customFormat="1" ht="112.5" customHeight="1" x14ac:dyDescent="0.25">
      <c r="A8" s="17" t="s">
        <v>13</v>
      </c>
      <c r="B8" s="18" t="s">
        <v>50</v>
      </c>
      <c r="C8" s="18" t="s">
        <v>15</v>
      </c>
      <c r="D8" s="18" t="s">
        <v>0</v>
      </c>
      <c r="E8" s="18" t="s">
        <v>142</v>
      </c>
      <c r="F8" s="19" t="s">
        <v>1</v>
      </c>
      <c r="G8" s="18" t="s">
        <v>2</v>
      </c>
      <c r="H8" s="18" t="s">
        <v>16</v>
      </c>
      <c r="I8" s="18" t="s">
        <v>143</v>
      </c>
      <c r="J8" s="18" t="s">
        <v>3</v>
      </c>
      <c r="K8" s="19" t="s">
        <v>139</v>
      </c>
      <c r="M8" s="8">
        <f>E10-F10</f>
        <v>31352027.150000095</v>
      </c>
      <c r="N8" s="9"/>
    </row>
    <row r="9" spans="1:15" s="4" customFormat="1" x14ac:dyDescent="0.25">
      <c r="A9" s="17">
        <v>1</v>
      </c>
      <c r="B9" s="18">
        <v>2</v>
      </c>
      <c r="C9" s="18">
        <v>3</v>
      </c>
      <c r="D9" s="18">
        <v>4</v>
      </c>
      <c r="E9" s="18">
        <v>5</v>
      </c>
      <c r="F9" s="19">
        <v>6</v>
      </c>
      <c r="G9" s="18">
        <v>7</v>
      </c>
      <c r="H9" s="18">
        <v>8</v>
      </c>
      <c r="I9" s="18">
        <v>9</v>
      </c>
      <c r="J9" s="18">
        <v>10</v>
      </c>
      <c r="K9" s="19">
        <v>11</v>
      </c>
      <c r="N9" s="9"/>
    </row>
    <row r="10" spans="1:15" s="15" customFormat="1" ht="30" customHeight="1" x14ac:dyDescent="0.25">
      <c r="A10" s="182" t="s">
        <v>180</v>
      </c>
      <c r="B10" s="183"/>
      <c r="C10" s="184"/>
      <c r="D10" s="20" t="s">
        <v>4</v>
      </c>
      <c r="E10" s="21">
        <f>E13+E12+E11+E14</f>
        <v>2230325602.5</v>
      </c>
      <c r="F10" s="21">
        <f>F13+F12+F11+F14</f>
        <v>2198973575.3499999</v>
      </c>
      <c r="G10" s="21">
        <f>F10/E10*100</f>
        <v>98.594284748609923</v>
      </c>
      <c r="H10" s="163" t="s">
        <v>74</v>
      </c>
      <c r="I10" s="163" t="s">
        <v>74</v>
      </c>
      <c r="J10" s="163" t="s">
        <v>74</v>
      </c>
      <c r="K10" s="163" t="s">
        <v>74</v>
      </c>
      <c r="L10" s="22">
        <f>E10/F10</f>
        <v>1.0142575733976293</v>
      </c>
      <c r="M10" s="23">
        <f t="shared" ref="M10:M17" si="0">E10-F10</f>
        <v>31352027.150000095</v>
      </c>
      <c r="N10" s="16"/>
      <c r="O10" s="23"/>
    </row>
    <row r="11" spans="1:15" s="15" customFormat="1" ht="30" customHeight="1" x14ac:dyDescent="0.25">
      <c r="A11" s="185"/>
      <c r="B11" s="186"/>
      <c r="C11" s="187"/>
      <c r="D11" s="20" t="s">
        <v>80</v>
      </c>
      <c r="E11" s="21">
        <f>E46+E122</f>
        <v>135078873.74000001</v>
      </c>
      <c r="F11" s="21">
        <f>F46+F122</f>
        <v>134923163.10999998</v>
      </c>
      <c r="G11" s="21">
        <f>F11/E11*100</f>
        <v>99.88472614133596</v>
      </c>
      <c r="H11" s="164"/>
      <c r="I11" s="164"/>
      <c r="J11" s="164"/>
      <c r="K11" s="164"/>
      <c r="L11" s="22"/>
      <c r="M11" s="23">
        <f t="shared" si="0"/>
        <v>155710.63000002503</v>
      </c>
      <c r="N11" s="16"/>
      <c r="O11" s="23"/>
    </row>
    <row r="12" spans="1:15" s="15" customFormat="1" ht="31.5" customHeight="1" x14ac:dyDescent="0.25">
      <c r="A12" s="185"/>
      <c r="B12" s="186"/>
      <c r="C12" s="187"/>
      <c r="D12" s="20" t="s">
        <v>5</v>
      </c>
      <c r="E12" s="21">
        <f>E16+E47+E123+E146</f>
        <v>1692961430.4400003</v>
      </c>
      <c r="F12" s="21">
        <f>F16+F47+F123+F146</f>
        <v>1667165163.99</v>
      </c>
      <c r="G12" s="21">
        <f>F12/E12*100</f>
        <v>98.476263783322224</v>
      </c>
      <c r="H12" s="164"/>
      <c r="I12" s="164"/>
      <c r="J12" s="164"/>
      <c r="K12" s="164"/>
      <c r="M12" s="23">
        <f t="shared" si="0"/>
        <v>25796266.450000286</v>
      </c>
      <c r="N12" s="16"/>
    </row>
    <row r="13" spans="1:15" s="15" customFormat="1" ht="30" customHeight="1" x14ac:dyDescent="0.25">
      <c r="A13" s="185"/>
      <c r="B13" s="186"/>
      <c r="C13" s="187"/>
      <c r="D13" s="20" t="s">
        <v>6</v>
      </c>
      <c r="E13" s="21">
        <f>E17+E48+E124+E147+E166+E171</f>
        <v>400185798.31999999</v>
      </c>
      <c r="F13" s="21">
        <f>F17+F48+F124+F147+F166+F171</f>
        <v>394785748.25</v>
      </c>
      <c r="G13" s="21">
        <f>F13/E13*100</f>
        <v>98.650614266505784</v>
      </c>
      <c r="H13" s="164"/>
      <c r="I13" s="164"/>
      <c r="J13" s="164"/>
      <c r="K13" s="164"/>
      <c r="M13" s="23">
        <f t="shared" si="0"/>
        <v>5400050.0699999928</v>
      </c>
      <c r="N13" s="16"/>
    </row>
    <row r="14" spans="1:15" s="15" customFormat="1" ht="30" customHeight="1" x14ac:dyDescent="0.25">
      <c r="A14" s="188"/>
      <c r="B14" s="189"/>
      <c r="C14" s="190"/>
      <c r="D14" s="20" t="s">
        <v>144</v>
      </c>
      <c r="E14" s="21">
        <f>E18+E49+E125</f>
        <v>2099500</v>
      </c>
      <c r="F14" s="21">
        <f>F18+F49+F125</f>
        <v>2099500</v>
      </c>
      <c r="G14" s="21">
        <f>F14/E14*100</f>
        <v>100</v>
      </c>
      <c r="H14" s="165"/>
      <c r="I14" s="165"/>
      <c r="J14" s="165"/>
      <c r="K14" s="165"/>
      <c r="M14" s="23"/>
      <c r="N14" s="16"/>
    </row>
    <row r="15" spans="1:15" s="15" customFormat="1" ht="30" customHeight="1" x14ac:dyDescent="0.25">
      <c r="A15" s="90" t="s">
        <v>51</v>
      </c>
      <c r="B15" s="182" t="s">
        <v>172</v>
      </c>
      <c r="C15" s="184"/>
      <c r="D15" s="63" t="s">
        <v>7</v>
      </c>
      <c r="E15" s="60">
        <f>E16+E17+E18</f>
        <v>877509173.89999998</v>
      </c>
      <c r="F15" s="60">
        <f>F16+F17+F18</f>
        <v>875605347.17000008</v>
      </c>
      <c r="G15" s="60">
        <f t="shared" ref="G15:G129" si="1">F15/E15*100</f>
        <v>99.783041957095605</v>
      </c>
      <c r="H15" s="163" t="s">
        <v>74</v>
      </c>
      <c r="I15" s="163" t="s">
        <v>74</v>
      </c>
      <c r="J15" s="163" t="s">
        <v>74</v>
      </c>
      <c r="K15" s="163" t="s">
        <v>74</v>
      </c>
      <c r="L15" s="22">
        <f>E15/F15</f>
        <v>1.0021742977428738</v>
      </c>
      <c r="M15" s="23">
        <f t="shared" si="0"/>
        <v>1903826.7299998999</v>
      </c>
      <c r="N15" s="16"/>
      <c r="O15" s="23"/>
    </row>
    <row r="16" spans="1:15" s="15" customFormat="1" ht="25.5" x14ac:dyDescent="0.25">
      <c r="A16" s="91"/>
      <c r="B16" s="185"/>
      <c r="C16" s="187"/>
      <c r="D16" s="63" t="s">
        <v>5</v>
      </c>
      <c r="E16" s="60">
        <f>E20+E31+E34+E38+E42</f>
        <v>804695825</v>
      </c>
      <c r="F16" s="60">
        <f>F20+F31+F34+F38+F42</f>
        <v>804695752.82000005</v>
      </c>
      <c r="G16" s="60">
        <v>99.99</v>
      </c>
      <c r="H16" s="164"/>
      <c r="I16" s="164"/>
      <c r="J16" s="164"/>
      <c r="K16" s="164"/>
      <c r="M16" s="23">
        <f t="shared" si="0"/>
        <v>72.179999947547913</v>
      </c>
      <c r="N16" s="16"/>
    </row>
    <row r="17" spans="1:15" s="15" customFormat="1" ht="18.75" customHeight="1" x14ac:dyDescent="0.25">
      <c r="A17" s="91"/>
      <c r="B17" s="185"/>
      <c r="C17" s="187"/>
      <c r="D17" s="63" t="s">
        <v>6</v>
      </c>
      <c r="E17" s="60">
        <f>E21+E29+E32+E36+E40+E44</f>
        <v>72190848.899999991</v>
      </c>
      <c r="F17" s="73">
        <f t="shared" ref="F17" si="2">F21+F29+F32+F36+F40+F44</f>
        <v>70287094.349999994</v>
      </c>
      <c r="G17" s="81">
        <f>F17/E17*100</f>
        <v>97.362886599883169</v>
      </c>
      <c r="H17" s="164"/>
      <c r="I17" s="164"/>
      <c r="J17" s="164"/>
      <c r="K17" s="164"/>
      <c r="M17" s="23">
        <f t="shared" si="0"/>
        <v>1903754.549999997</v>
      </c>
      <c r="N17" s="16"/>
    </row>
    <row r="18" spans="1:15" s="15" customFormat="1" ht="18.75" customHeight="1" x14ac:dyDescent="0.25">
      <c r="A18" s="92"/>
      <c r="B18" s="188"/>
      <c r="C18" s="190"/>
      <c r="D18" s="63" t="s">
        <v>144</v>
      </c>
      <c r="E18" s="60">
        <f>E35+E39+E43</f>
        <v>622500</v>
      </c>
      <c r="F18" s="60">
        <f>F35+F39+F43</f>
        <v>622500</v>
      </c>
      <c r="G18" s="60">
        <f>F18/E18*100</f>
        <v>100</v>
      </c>
      <c r="H18" s="165"/>
      <c r="I18" s="165"/>
      <c r="J18" s="165"/>
      <c r="K18" s="165"/>
      <c r="M18" s="23"/>
      <c r="N18" s="16"/>
    </row>
    <row r="19" spans="1:15" s="15" customFormat="1" ht="52.5" customHeight="1" x14ac:dyDescent="0.25">
      <c r="A19" s="121" t="s">
        <v>75</v>
      </c>
      <c r="B19" s="123" t="s">
        <v>25</v>
      </c>
      <c r="C19" s="119" t="s">
        <v>18</v>
      </c>
      <c r="D19" s="56" t="s">
        <v>7</v>
      </c>
      <c r="E19" s="24">
        <f>E20+E21</f>
        <v>856443070.40999997</v>
      </c>
      <c r="F19" s="24">
        <f>F20+F21</f>
        <v>854801432.86000001</v>
      </c>
      <c r="G19" s="60">
        <f t="shared" si="1"/>
        <v>99.808319127479876</v>
      </c>
      <c r="H19" s="139" t="s">
        <v>128</v>
      </c>
      <c r="I19" s="136">
        <v>79.900000000000006</v>
      </c>
      <c r="J19" s="136">
        <v>69.2</v>
      </c>
      <c r="K19" s="151"/>
      <c r="M19" s="23">
        <f>E19-F19</f>
        <v>1641637.5499999523</v>
      </c>
      <c r="N19" s="16"/>
      <c r="O19" s="169" t="s">
        <v>125</v>
      </c>
    </row>
    <row r="20" spans="1:15" s="15" customFormat="1" ht="25.5" x14ac:dyDescent="0.25">
      <c r="A20" s="122"/>
      <c r="B20" s="123"/>
      <c r="C20" s="119"/>
      <c r="D20" s="63" t="s">
        <v>5</v>
      </c>
      <c r="E20" s="60">
        <f>E23+E27</f>
        <v>793731100</v>
      </c>
      <c r="F20" s="60">
        <f>F23+F27</f>
        <v>793731100</v>
      </c>
      <c r="G20" s="60">
        <f t="shared" si="1"/>
        <v>100</v>
      </c>
      <c r="H20" s="125"/>
      <c r="I20" s="137"/>
      <c r="J20" s="137"/>
      <c r="K20" s="156"/>
      <c r="M20" s="23">
        <f>E20-F20</f>
        <v>0</v>
      </c>
      <c r="N20" s="16"/>
      <c r="O20" s="170"/>
    </row>
    <row r="21" spans="1:15" s="15" customFormat="1" ht="24.75" customHeight="1" x14ac:dyDescent="0.25">
      <c r="A21" s="122"/>
      <c r="B21" s="123"/>
      <c r="C21" s="119"/>
      <c r="D21" s="63" t="s">
        <v>6</v>
      </c>
      <c r="E21" s="60">
        <f>E24+E25+E28</f>
        <v>62711970.409999996</v>
      </c>
      <c r="F21" s="60">
        <f>F24+F25+F28</f>
        <v>61070332.859999999</v>
      </c>
      <c r="G21" s="60">
        <f t="shared" si="1"/>
        <v>97.382258061312285</v>
      </c>
      <c r="H21" s="125"/>
      <c r="I21" s="137"/>
      <c r="J21" s="137"/>
      <c r="K21" s="152"/>
      <c r="M21" s="23">
        <f>E21-F21</f>
        <v>1641637.549999997</v>
      </c>
      <c r="N21" s="16"/>
      <c r="O21" s="171"/>
    </row>
    <row r="22" spans="1:15" s="15" customFormat="1" ht="26.25" customHeight="1" x14ac:dyDescent="0.25">
      <c r="A22" s="124" t="s">
        <v>76</v>
      </c>
      <c r="B22" s="123" t="s">
        <v>26</v>
      </c>
      <c r="C22" s="119" t="s">
        <v>18</v>
      </c>
      <c r="D22" s="63" t="s">
        <v>7</v>
      </c>
      <c r="E22" s="60">
        <f>E23+E24</f>
        <v>851516844.40999997</v>
      </c>
      <c r="F22" s="60">
        <f>F23+F24</f>
        <v>849956594.03999996</v>
      </c>
      <c r="G22" s="60">
        <f>F22/E22*100</f>
        <v>99.81676811442513</v>
      </c>
      <c r="H22" s="125"/>
      <c r="I22" s="137"/>
      <c r="J22" s="137"/>
      <c r="K22" s="151" t="s">
        <v>216</v>
      </c>
      <c r="M22" s="23">
        <f t="shared" ref="M22:M28" si="3">E22-F22</f>
        <v>1560250.3700000048</v>
      </c>
      <c r="N22" s="16"/>
    </row>
    <row r="23" spans="1:15" s="15" customFormat="1" ht="33.75" customHeight="1" x14ac:dyDescent="0.25">
      <c r="A23" s="124"/>
      <c r="B23" s="123"/>
      <c r="C23" s="119"/>
      <c r="D23" s="63" t="s">
        <v>5</v>
      </c>
      <c r="E23" s="60">
        <v>790407000</v>
      </c>
      <c r="F23" s="60">
        <v>790407000</v>
      </c>
      <c r="G23" s="60">
        <f t="shared" si="1"/>
        <v>100</v>
      </c>
      <c r="H23" s="125"/>
      <c r="I23" s="137"/>
      <c r="J23" s="137"/>
      <c r="K23" s="156"/>
      <c r="M23" s="23">
        <f t="shared" si="3"/>
        <v>0</v>
      </c>
      <c r="N23" s="16"/>
    </row>
    <row r="24" spans="1:15" s="15" customFormat="1" ht="27" customHeight="1" x14ac:dyDescent="0.25">
      <c r="A24" s="124"/>
      <c r="B24" s="123"/>
      <c r="C24" s="119"/>
      <c r="D24" s="63" t="s">
        <v>6</v>
      </c>
      <c r="E24" s="60">
        <v>61109844.409999996</v>
      </c>
      <c r="F24" s="60">
        <v>59549594.039999999</v>
      </c>
      <c r="G24" s="60">
        <f t="shared" si="1"/>
        <v>97.446810108806829</v>
      </c>
      <c r="H24" s="125"/>
      <c r="I24" s="137"/>
      <c r="J24" s="137"/>
      <c r="K24" s="152"/>
      <c r="M24" s="23">
        <f t="shared" si="3"/>
        <v>1560250.3699999973</v>
      </c>
      <c r="N24" s="16"/>
    </row>
    <row r="25" spans="1:15" s="15" customFormat="1" ht="93.75" customHeight="1" x14ac:dyDescent="0.25">
      <c r="A25" s="70" t="s">
        <v>77</v>
      </c>
      <c r="B25" s="58" t="s">
        <v>115</v>
      </c>
      <c r="C25" s="51" t="s">
        <v>18</v>
      </c>
      <c r="D25" s="63" t="s">
        <v>6</v>
      </c>
      <c r="E25" s="60">
        <v>1191282.17</v>
      </c>
      <c r="F25" s="60">
        <v>1109894.99</v>
      </c>
      <c r="G25" s="60">
        <f t="shared" si="1"/>
        <v>93.168102230557182</v>
      </c>
      <c r="H25" s="125"/>
      <c r="I25" s="137"/>
      <c r="J25" s="137"/>
      <c r="K25" s="77" t="s">
        <v>209</v>
      </c>
      <c r="M25" s="23">
        <f t="shared" si="3"/>
        <v>81387.179999999935</v>
      </c>
      <c r="N25" s="16"/>
    </row>
    <row r="26" spans="1:15" s="15" customFormat="1" ht="29.25" customHeight="1" x14ac:dyDescent="0.25">
      <c r="A26" s="124" t="s">
        <v>101</v>
      </c>
      <c r="B26" s="118" t="s">
        <v>79</v>
      </c>
      <c r="C26" s="119" t="s">
        <v>18</v>
      </c>
      <c r="D26" s="63" t="s">
        <v>7</v>
      </c>
      <c r="E26" s="60">
        <f>E27+E28</f>
        <v>3734943.83</v>
      </c>
      <c r="F26" s="60">
        <f>F27+F28</f>
        <v>3734943.83</v>
      </c>
      <c r="G26" s="60">
        <f t="shared" si="1"/>
        <v>100</v>
      </c>
      <c r="H26" s="125"/>
      <c r="I26" s="137"/>
      <c r="J26" s="137"/>
      <c r="K26" s="151"/>
      <c r="L26" s="23">
        <f>E26-F26</f>
        <v>0</v>
      </c>
      <c r="M26" s="23">
        <f t="shared" si="3"/>
        <v>0</v>
      </c>
      <c r="N26" s="16"/>
    </row>
    <row r="27" spans="1:15" s="15" customFormat="1" ht="35.25" customHeight="1" x14ac:dyDescent="0.25">
      <c r="A27" s="124"/>
      <c r="B27" s="118"/>
      <c r="C27" s="119"/>
      <c r="D27" s="63" t="s">
        <v>5</v>
      </c>
      <c r="E27" s="60">
        <v>3324100</v>
      </c>
      <c r="F27" s="60">
        <v>3324100</v>
      </c>
      <c r="G27" s="60">
        <f t="shared" si="1"/>
        <v>100</v>
      </c>
      <c r="H27" s="125"/>
      <c r="I27" s="137"/>
      <c r="J27" s="137"/>
      <c r="K27" s="156"/>
      <c r="L27" s="23">
        <f t="shared" ref="L27" si="4">E27-F27</f>
        <v>0</v>
      </c>
      <c r="M27" s="23">
        <f t="shared" si="3"/>
        <v>0</v>
      </c>
      <c r="N27" s="16"/>
    </row>
    <row r="28" spans="1:15" s="15" customFormat="1" ht="148.5" customHeight="1" x14ac:dyDescent="0.25">
      <c r="A28" s="124"/>
      <c r="B28" s="118"/>
      <c r="C28" s="119"/>
      <c r="D28" s="63" t="s">
        <v>6</v>
      </c>
      <c r="E28" s="60">
        <v>410843.83</v>
      </c>
      <c r="F28" s="60">
        <v>410843.83</v>
      </c>
      <c r="G28" s="60">
        <f t="shared" si="1"/>
        <v>100</v>
      </c>
      <c r="H28" s="126"/>
      <c r="I28" s="138"/>
      <c r="J28" s="138"/>
      <c r="K28" s="152"/>
      <c r="L28" s="23">
        <f>E28-F28</f>
        <v>0</v>
      </c>
      <c r="M28" s="23">
        <f t="shared" si="3"/>
        <v>0</v>
      </c>
      <c r="N28" s="16"/>
    </row>
    <row r="29" spans="1:15" s="15" customFormat="1" ht="70.5" customHeight="1" x14ac:dyDescent="0.25">
      <c r="A29" s="70" t="s">
        <v>181</v>
      </c>
      <c r="B29" s="61" t="s">
        <v>27</v>
      </c>
      <c r="C29" s="56" t="s">
        <v>163</v>
      </c>
      <c r="D29" s="63" t="s">
        <v>6</v>
      </c>
      <c r="E29" s="60">
        <v>8548503.4900000002</v>
      </c>
      <c r="F29" s="60">
        <v>8484095.4100000001</v>
      </c>
      <c r="G29" s="60">
        <f t="shared" ref="G29:G32" si="5">F29/E29*100</f>
        <v>99.246557247413605</v>
      </c>
      <c r="H29" s="179" t="s">
        <v>11</v>
      </c>
      <c r="I29" s="130">
        <v>33.299999999999997</v>
      </c>
      <c r="J29" s="130">
        <v>33.299999999999997</v>
      </c>
      <c r="K29" s="78" t="s">
        <v>214</v>
      </c>
      <c r="M29" s="23">
        <f>E29-F29</f>
        <v>64408.080000000075</v>
      </c>
      <c r="N29" s="16"/>
    </row>
    <row r="30" spans="1:15" s="15" customFormat="1" ht="29.25" customHeight="1" x14ac:dyDescent="0.25">
      <c r="A30" s="90" t="s">
        <v>182</v>
      </c>
      <c r="B30" s="93" t="s">
        <v>145</v>
      </c>
      <c r="C30" s="96" t="s">
        <v>146</v>
      </c>
      <c r="D30" s="63" t="s">
        <v>7</v>
      </c>
      <c r="E30" s="60">
        <f>E31+E32</f>
        <v>6295100</v>
      </c>
      <c r="F30" s="60">
        <f>F31+F32</f>
        <v>6097318.9000000004</v>
      </c>
      <c r="G30" s="60">
        <f t="shared" si="5"/>
        <v>96.858173817731256</v>
      </c>
      <c r="H30" s="180"/>
      <c r="I30" s="131"/>
      <c r="J30" s="131"/>
      <c r="K30" s="157" t="s">
        <v>212</v>
      </c>
      <c r="M30" s="23">
        <f t="shared" ref="M30:M93" si="6">E30-F30</f>
        <v>197781.09999999963</v>
      </c>
      <c r="N30" s="16"/>
    </row>
    <row r="31" spans="1:15" s="15" customFormat="1" ht="29.25" customHeight="1" x14ac:dyDescent="0.25">
      <c r="A31" s="91"/>
      <c r="B31" s="94"/>
      <c r="C31" s="97"/>
      <c r="D31" s="63" t="s">
        <v>5</v>
      </c>
      <c r="E31" s="60">
        <f>6686400-936300-323400</f>
        <v>5426700</v>
      </c>
      <c r="F31" s="60">
        <v>5426627.8200000003</v>
      </c>
      <c r="G31" s="60">
        <v>99.99</v>
      </c>
      <c r="H31" s="180"/>
      <c r="I31" s="131"/>
      <c r="J31" s="131"/>
      <c r="K31" s="158"/>
      <c r="M31" s="23">
        <f t="shared" si="6"/>
        <v>72.179999999701977</v>
      </c>
      <c r="N31" s="16"/>
    </row>
    <row r="32" spans="1:15" s="15" customFormat="1" ht="51.75" customHeight="1" x14ac:dyDescent="0.25">
      <c r="A32" s="92"/>
      <c r="B32" s="95"/>
      <c r="C32" s="98"/>
      <c r="D32" s="63" t="s">
        <v>6</v>
      </c>
      <c r="E32" s="60">
        <v>868400</v>
      </c>
      <c r="F32" s="60">
        <v>670691.07999999996</v>
      </c>
      <c r="G32" s="60">
        <f t="shared" si="5"/>
        <v>77.232966374942407</v>
      </c>
      <c r="H32" s="181"/>
      <c r="I32" s="132"/>
      <c r="J32" s="132"/>
      <c r="K32" s="159"/>
      <c r="M32" s="23">
        <f t="shared" si="6"/>
        <v>197708.92000000004</v>
      </c>
      <c r="N32" s="16"/>
    </row>
    <row r="33" spans="1:14" s="15" customFormat="1" ht="28.5" customHeight="1" x14ac:dyDescent="0.25">
      <c r="A33" s="90" t="s">
        <v>116</v>
      </c>
      <c r="B33" s="93" t="s">
        <v>147</v>
      </c>
      <c r="C33" s="96" t="s">
        <v>18</v>
      </c>
      <c r="D33" s="63" t="s">
        <v>7</v>
      </c>
      <c r="E33" s="60">
        <f>E34+E35+E36</f>
        <v>2000000</v>
      </c>
      <c r="F33" s="60">
        <f>F34+F35+F36</f>
        <v>2000000</v>
      </c>
      <c r="G33" s="60">
        <f t="shared" ref="G33:G36" si="7">F33/E33*100</f>
        <v>100</v>
      </c>
      <c r="H33" s="127" t="s">
        <v>165</v>
      </c>
      <c r="I33" s="130">
        <v>3</v>
      </c>
      <c r="J33" s="130">
        <v>3</v>
      </c>
      <c r="K33" s="166" t="s">
        <v>114</v>
      </c>
      <c r="M33" s="23">
        <f t="shared" si="6"/>
        <v>0</v>
      </c>
      <c r="N33" s="16"/>
    </row>
    <row r="34" spans="1:14" s="15" customFormat="1" ht="30.75" customHeight="1" x14ac:dyDescent="0.25">
      <c r="A34" s="91"/>
      <c r="B34" s="94"/>
      <c r="C34" s="97"/>
      <c r="D34" s="63" t="s">
        <v>5</v>
      </c>
      <c r="E34" s="60">
        <v>1780000</v>
      </c>
      <c r="F34" s="60">
        <v>1780000</v>
      </c>
      <c r="G34" s="60">
        <f t="shared" si="7"/>
        <v>100</v>
      </c>
      <c r="H34" s="128"/>
      <c r="I34" s="131"/>
      <c r="J34" s="131"/>
      <c r="K34" s="167"/>
      <c r="M34" s="23">
        <f t="shared" si="6"/>
        <v>0</v>
      </c>
      <c r="N34" s="16"/>
    </row>
    <row r="35" spans="1:14" s="15" customFormat="1" ht="25.5" customHeight="1" x14ac:dyDescent="0.25">
      <c r="A35" s="91"/>
      <c r="B35" s="94"/>
      <c r="C35" s="97"/>
      <c r="D35" s="63" t="s">
        <v>144</v>
      </c>
      <c r="E35" s="60">
        <v>200000</v>
      </c>
      <c r="F35" s="60">
        <v>200000</v>
      </c>
      <c r="G35" s="60">
        <f t="shared" si="7"/>
        <v>100</v>
      </c>
      <c r="H35" s="128"/>
      <c r="I35" s="131"/>
      <c r="J35" s="131"/>
      <c r="K35" s="167"/>
      <c r="M35" s="23">
        <f t="shared" si="6"/>
        <v>0</v>
      </c>
      <c r="N35" s="16"/>
    </row>
    <row r="36" spans="1:14" s="15" customFormat="1" ht="28.5" customHeight="1" x14ac:dyDescent="0.25">
      <c r="A36" s="92"/>
      <c r="B36" s="95"/>
      <c r="C36" s="98"/>
      <c r="D36" s="63" t="s">
        <v>6</v>
      </c>
      <c r="E36" s="60">
        <v>20000</v>
      </c>
      <c r="F36" s="60">
        <v>20000</v>
      </c>
      <c r="G36" s="60">
        <f t="shared" si="7"/>
        <v>100</v>
      </c>
      <c r="H36" s="128"/>
      <c r="I36" s="131"/>
      <c r="J36" s="131"/>
      <c r="K36" s="168"/>
      <c r="M36" s="23">
        <f t="shared" si="6"/>
        <v>0</v>
      </c>
      <c r="N36" s="16"/>
    </row>
    <row r="37" spans="1:14" s="15" customFormat="1" ht="24.75" customHeight="1" x14ac:dyDescent="0.25">
      <c r="A37" s="90" t="s">
        <v>183</v>
      </c>
      <c r="B37" s="93" t="s">
        <v>148</v>
      </c>
      <c r="C37" s="96" t="s">
        <v>18</v>
      </c>
      <c r="D37" s="63" t="s">
        <v>7</v>
      </c>
      <c r="E37" s="60">
        <f>E38+E39+E40</f>
        <v>2000000</v>
      </c>
      <c r="F37" s="60">
        <f>F38+F39+F40</f>
        <v>2000000</v>
      </c>
      <c r="G37" s="60">
        <f t="shared" ref="G37:G40" si="8">F37/E37*100</f>
        <v>100</v>
      </c>
      <c r="H37" s="128"/>
      <c r="I37" s="131"/>
      <c r="J37" s="131"/>
      <c r="K37" s="166"/>
      <c r="M37" s="23">
        <f t="shared" si="6"/>
        <v>0</v>
      </c>
      <c r="N37" s="16"/>
    </row>
    <row r="38" spans="1:14" s="15" customFormat="1" ht="25.5" customHeight="1" x14ac:dyDescent="0.25">
      <c r="A38" s="91"/>
      <c r="B38" s="94"/>
      <c r="C38" s="97"/>
      <c r="D38" s="63" t="s">
        <v>5</v>
      </c>
      <c r="E38" s="60">
        <v>1780000</v>
      </c>
      <c r="F38" s="60">
        <v>1780000</v>
      </c>
      <c r="G38" s="60">
        <f t="shared" si="8"/>
        <v>100</v>
      </c>
      <c r="H38" s="128"/>
      <c r="I38" s="131"/>
      <c r="J38" s="131"/>
      <c r="K38" s="167"/>
      <c r="M38" s="23">
        <f t="shared" si="6"/>
        <v>0</v>
      </c>
      <c r="N38" s="16"/>
    </row>
    <row r="39" spans="1:14" s="15" customFormat="1" ht="28.5" customHeight="1" x14ac:dyDescent="0.25">
      <c r="A39" s="91"/>
      <c r="B39" s="94"/>
      <c r="C39" s="97"/>
      <c r="D39" s="63" t="s">
        <v>144</v>
      </c>
      <c r="E39" s="60">
        <v>200000</v>
      </c>
      <c r="F39" s="60">
        <v>200000</v>
      </c>
      <c r="G39" s="60">
        <f t="shared" si="8"/>
        <v>100</v>
      </c>
      <c r="H39" s="128"/>
      <c r="I39" s="131"/>
      <c r="J39" s="131"/>
      <c r="K39" s="167"/>
      <c r="M39" s="23">
        <f t="shared" si="6"/>
        <v>0</v>
      </c>
      <c r="N39" s="16"/>
    </row>
    <row r="40" spans="1:14" s="15" customFormat="1" ht="30.75" customHeight="1" x14ac:dyDescent="0.25">
      <c r="A40" s="92"/>
      <c r="B40" s="95"/>
      <c r="C40" s="98"/>
      <c r="D40" s="63" t="s">
        <v>6</v>
      </c>
      <c r="E40" s="60">
        <v>20000</v>
      </c>
      <c r="F40" s="60">
        <v>20000</v>
      </c>
      <c r="G40" s="60">
        <f t="shared" si="8"/>
        <v>100</v>
      </c>
      <c r="H40" s="128"/>
      <c r="I40" s="131"/>
      <c r="J40" s="131"/>
      <c r="K40" s="168"/>
      <c r="M40" s="23">
        <f t="shared" si="6"/>
        <v>0</v>
      </c>
      <c r="N40" s="16"/>
    </row>
    <row r="41" spans="1:14" s="15" customFormat="1" ht="26.25" customHeight="1" x14ac:dyDescent="0.25">
      <c r="A41" s="90" t="s">
        <v>184</v>
      </c>
      <c r="B41" s="93" t="s">
        <v>149</v>
      </c>
      <c r="C41" s="96" t="s">
        <v>18</v>
      </c>
      <c r="D41" s="63" t="s">
        <v>7</v>
      </c>
      <c r="E41" s="60">
        <f>E42+E43+E44</f>
        <v>2222500</v>
      </c>
      <c r="F41" s="60">
        <f>F42+F43+F44</f>
        <v>2222500</v>
      </c>
      <c r="G41" s="60">
        <f t="shared" ref="G41:G44" si="9">F41/E41*100</f>
        <v>100</v>
      </c>
      <c r="H41" s="128"/>
      <c r="I41" s="131"/>
      <c r="J41" s="131"/>
      <c r="K41" s="166"/>
      <c r="M41" s="23">
        <f t="shared" si="6"/>
        <v>0</v>
      </c>
      <c r="N41" s="16"/>
    </row>
    <row r="42" spans="1:14" s="15" customFormat="1" ht="29.25" customHeight="1" x14ac:dyDescent="0.25">
      <c r="A42" s="91"/>
      <c r="B42" s="94"/>
      <c r="C42" s="97"/>
      <c r="D42" s="63" t="s">
        <v>5</v>
      </c>
      <c r="E42" s="60">
        <v>1978025</v>
      </c>
      <c r="F42" s="60">
        <v>1978025</v>
      </c>
      <c r="G42" s="60">
        <f t="shared" si="9"/>
        <v>100</v>
      </c>
      <c r="H42" s="128"/>
      <c r="I42" s="131"/>
      <c r="J42" s="131"/>
      <c r="K42" s="167"/>
      <c r="M42" s="23">
        <f t="shared" si="6"/>
        <v>0</v>
      </c>
      <c r="N42" s="16"/>
    </row>
    <row r="43" spans="1:14" s="15" customFormat="1" ht="29.25" customHeight="1" x14ac:dyDescent="0.25">
      <c r="A43" s="91"/>
      <c r="B43" s="94"/>
      <c r="C43" s="97"/>
      <c r="D43" s="63" t="s">
        <v>144</v>
      </c>
      <c r="E43" s="60">
        <v>222500</v>
      </c>
      <c r="F43" s="60">
        <v>222500</v>
      </c>
      <c r="G43" s="60">
        <f t="shared" si="9"/>
        <v>100</v>
      </c>
      <c r="H43" s="128"/>
      <c r="I43" s="131"/>
      <c r="J43" s="131"/>
      <c r="K43" s="167"/>
      <c r="M43" s="23">
        <f t="shared" si="6"/>
        <v>0</v>
      </c>
      <c r="N43" s="16"/>
    </row>
    <row r="44" spans="1:14" s="15" customFormat="1" ht="33" customHeight="1" x14ac:dyDescent="0.25">
      <c r="A44" s="92"/>
      <c r="B44" s="95"/>
      <c r="C44" s="98"/>
      <c r="D44" s="63" t="s">
        <v>6</v>
      </c>
      <c r="E44" s="60">
        <v>21975</v>
      </c>
      <c r="F44" s="60">
        <v>21975</v>
      </c>
      <c r="G44" s="60">
        <f t="shared" si="9"/>
        <v>100</v>
      </c>
      <c r="H44" s="129"/>
      <c r="I44" s="132"/>
      <c r="J44" s="132"/>
      <c r="K44" s="168"/>
      <c r="M44" s="23">
        <f t="shared" si="6"/>
        <v>0</v>
      </c>
      <c r="N44" s="16"/>
    </row>
    <row r="45" spans="1:14" s="15" customFormat="1" ht="36" customHeight="1" x14ac:dyDescent="0.25">
      <c r="A45" s="90" t="s">
        <v>52</v>
      </c>
      <c r="B45" s="182" t="s">
        <v>171</v>
      </c>
      <c r="C45" s="184"/>
      <c r="D45" s="63" t="s">
        <v>7</v>
      </c>
      <c r="E45" s="60">
        <f>E46+E47+E48+E49</f>
        <v>1098526741.3200002</v>
      </c>
      <c r="F45" s="60">
        <f>F46+F47+F48+F49</f>
        <v>1070252268.3599999</v>
      </c>
      <c r="G45" s="60">
        <f t="shared" si="1"/>
        <v>97.426146137687525</v>
      </c>
      <c r="H45" s="117" t="s">
        <v>74</v>
      </c>
      <c r="I45" s="117" t="s">
        <v>74</v>
      </c>
      <c r="J45" s="117" t="s">
        <v>74</v>
      </c>
      <c r="K45" s="163" t="s">
        <v>74</v>
      </c>
      <c r="L45" s="22">
        <f>E45/F45</f>
        <v>1.0264185125281973</v>
      </c>
      <c r="M45" s="23">
        <f t="shared" si="6"/>
        <v>28274472.960000277</v>
      </c>
      <c r="N45" s="16"/>
    </row>
    <row r="46" spans="1:14" s="15" customFormat="1" ht="36" customHeight="1" x14ac:dyDescent="0.25">
      <c r="A46" s="91"/>
      <c r="B46" s="185"/>
      <c r="C46" s="187"/>
      <c r="D46" s="63" t="s">
        <v>80</v>
      </c>
      <c r="E46" s="60">
        <f>E51+E76+E80+E84+E95</f>
        <v>135078873.74000001</v>
      </c>
      <c r="F46" s="60">
        <f>F51+F76+F80+F84+F95</f>
        <v>134923163.10999998</v>
      </c>
      <c r="G46" s="60">
        <f>F46/E46*100</f>
        <v>99.88472614133596</v>
      </c>
      <c r="H46" s="117"/>
      <c r="I46" s="117"/>
      <c r="J46" s="117"/>
      <c r="K46" s="164"/>
      <c r="L46" s="22"/>
      <c r="M46" s="23">
        <f t="shared" si="6"/>
        <v>155710.63000002503</v>
      </c>
      <c r="N46" s="16"/>
    </row>
    <row r="47" spans="1:14" s="15" customFormat="1" ht="33" customHeight="1" x14ac:dyDescent="0.25">
      <c r="A47" s="91"/>
      <c r="B47" s="185"/>
      <c r="C47" s="187"/>
      <c r="D47" s="63" t="s">
        <v>5</v>
      </c>
      <c r="E47" s="60">
        <f>E52+E73+E77+E81+E85+E92+E96+E98+E102+E106+E110+E114+E118</f>
        <v>879855422.24000013</v>
      </c>
      <c r="F47" s="60">
        <f>F52+F73+F77+F81+F85+F92+F96+F98+F102+F106+F110+F114+F118</f>
        <v>854059227.96999991</v>
      </c>
      <c r="G47" s="60">
        <f t="shared" si="1"/>
        <v>97.068132602476169</v>
      </c>
      <c r="H47" s="117"/>
      <c r="I47" s="117"/>
      <c r="J47" s="117"/>
      <c r="K47" s="164"/>
      <c r="M47" s="23">
        <f t="shared" si="6"/>
        <v>25796194.270000219</v>
      </c>
      <c r="N47" s="16"/>
    </row>
    <row r="48" spans="1:14" s="15" customFormat="1" ht="24.75" customHeight="1" x14ac:dyDescent="0.25">
      <c r="A48" s="91"/>
      <c r="B48" s="185"/>
      <c r="C48" s="187"/>
      <c r="D48" s="63" t="s">
        <v>6</v>
      </c>
      <c r="E48" s="60">
        <f>E53+E71+E74+E78+E82+E86+E93+E100+E104+E108+E112+E116+E120</f>
        <v>82415445.340000018</v>
      </c>
      <c r="F48" s="60">
        <f>F53+F71+F74+F78+F82+F86+F93+F100+F104+F108+F112+F116+F120</f>
        <v>80092877.280000001</v>
      </c>
      <c r="G48" s="60">
        <f t="shared" si="1"/>
        <v>97.181877680308105</v>
      </c>
      <c r="H48" s="117"/>
      <c r="I48" s="117"/>
      <c r="J48" s="117"/>
      <c r="K48" s="164"/>
      <c r="M48" s="23">
        <f t="shared" si="6"/>
        <v>2322568.0600000173</v>
      </c>
      <c r="N48" s="16"/>
    </row>
    <row r="49" spans="1:15" s="15" customFormat="1" ht="24.75" customHeight="1" x14ac:dyDescent="0.25">
      <c r="A49" s="92"/>
      <c r="B49" s="188"/>
      <c r="C49" s="190"/>
      <c r="D49" s="63" t="s">
        <v>157</v>
      </c>
      <c r="E49" s="60">
        <f>E99+E103+E107+E111+E115+E119</f>
        <v>1177000</v>
      </c>
      <c r="F49" s="60">
        <f>F99+F103+F107+F111+F115+F119</f>
        <v>1177000</v>
      </c>
      <c r="G49" s="60">
        <f t="shared" si="1"/>
        <v>100</v>
      </c>
      <c r="H49" s="117"/>
      <c r="I49" s="117"/>
      <c r="J49" s="117"/>
      <c r="K49" s="165"/>
      <c r="M49" s="23">
        <f t="shared" si="6"/>
        <v>0</v>
      </c>
      <c r="N49" s="16"/>
    </row>
    <row r="50" spans="1:15" s="15" customFormat="1" ht="21.75" customHeight="1" x14ac:dyDescent="0.25">
      <c r="A50" s="124" t="s">
        <v>53</v>
      </c>
      <c r="B50" s="93" t="s">
        <v>28</v>
      </c>
      <c r="C50" s="119" t="s">
        <v>20</v>
      </c>
      <c r="D50" s="63" t="s">
        <v>7</v>
      </c>
      <c r="E50" s="60">
        <f>E51+E52+E53</f>
        <v>1009059636.4300001</v>
      </c>
      <c r="F50" s="60">
        <f>F51+F52+F53</f>
        <v>981980443.12999988</v>
      </c>
      <c r="G50" s="72">
        <f t="shared" si="1"/>
        <v>97.31639317218108</v>
      </c>
      <c r="H50" s="126" t="s">
        <v>110</v>
      </c>
      <c r="I50" s="177">
        <v>99.7</v>
      </c>
      <c r="J50" s="177">
        <v>99.9</v>
      </c>
      <c r="K50" s="195"/>
      <c r="M50" s="23">
        <f t="shared" si="6"/>
        <v>27079193.300000191</v>
      </c>
      <c r="N50" s="16"/>
      <c r="O50" s="27"/>
    </row>
    <row r="51" spans="1:15" s="15" customFormat="1" ht="54.75" customHeight="1" x14ac:dyDescent="0.25">
      <c r="A51" s="124"/>
      <c r="B51" s="94"/>
      <c r="C51" s="119"/>
      <c r="D51" s="63" t="s">
        <v>80</v>
      </c>
      <c r="E51" s="60">
        <f>E67+E70</f>
        <v>89878620</v>
      </c>
      <c r="F51" s="60">
        <f>F67+F70</f>
        <v>89723542.299999997</v>
      </c>
      <c r="G51" s="72">
        <f>F51/E51*100</f>
        <v>99.827458743803589</v>
      </c>
      <c r="H51" s="134"/>
      <c r="I51" s="178"/>
      <c r="J51" s="177"/>
      <c r="K51" s="195"/>
      <c r="M51" s="23">
        <f t="shared" si="6"/>
        <v>155077.70000000298</v>
      </c>
      <c r="N51" s="16"/>
      <c r="O51" s="27"/>
    </row>
    <row r="52" spans="1:15" s="15" customFormat="1" ht="33" customHeight="1" x14ac:dyDescent="0.25">
      <c r="A52" s="124"/>
      <c r="B52" s="94"/>
      <c r="C52" s="119"/>
      <c r="D52" s="63" t="s">
        <v>5</v>
      </c>
      <c r="E52" s="60">
        <f>E55+E60+E64+E68</f>
        <v>850312880</v>
      </c>
      <c r="F52" s="60">
        <f>F55+F60+F64+F68</f>
        <v>824516946.57999992</v>
      </c>
      <c r="G52" s="60">
        <f t="shared" si="1"/>
        <v>96.966300990289582</v>
      </c>
      <c r="H52" s="126" t="s">
        <v>111</v>
      </c>
      <c r="I52" s="137">
        <v>2700</v>
      </c>
      <c r="J52" s="198">
        <v>2700</v>
      </c>
      <c r="K52" s="195"/>
      <c r="M52" s="23">
        <f t="shared" si="6"/>
        <v>25795933.420000076</v>
      </c>
      <c r="N52" s="16"/>
    </row>
    <row r="53" spans="1:15" s="15" customFormat="1" ht="27" customHeight="1" x14ac:dyDescent="0.25">
      <c r="A53" s="124"/>
      <c r="B53" s="95"/>
      <c r="C53" s="119"/>
      <c r="D53" s="63" t="s">
        <v>6</v>
      </c>
      <c r="E53" s="60">
        <f>E56+E57+E58+E61+E62+E65+E69</f>
        <v>68868136.430000007</v>
      </c>
      <c r="F53" s="60">
        <f>F56+F57+F58+F61+F62+F65+F69</f>
        <v>67739954.25</v>
      </c>
      <c r="G53" s="60">
        <f t="shared" si="1"/>
        <v>98.361822696993215</v>
      </c>
      <c r="H53" s="134"/>
      <c r="I53" s="196"/>
      <c r="J53" s="199"/>
      <c r="K53" s="195"/>
      <c r="M53" s="23">
        <f t="shared" si="6"/>
        <v>1128182.1800000072</v>
      </c>
      <c r="N53" s="16"/>
    </row>
    <row r="54" spans="1:15" s="4" customFormat="1" ht="27" customHeight="1" x14ac:dyDescent="0.25">
      <c r="A54" s="124" t="s">
        <v>185</v>
      </c>
      <c r="B54" s="118" t="s">
        <v>29</v>
      </c>
      <c r="C54" s="120" t="s">
        <v>20</v>
      </c>
      <c r="D54" s="63" t="s">
        <v>7</v>
      </c>
      <c r="E54" s="60">
        <f>E55+E56</f>
        <v>866151475.57000005</v>
      </c>
      <c r="F54" s="60">
        <f>F55+F56</f>
        <v>839553846.02999997</v>
      </c>
      <c r="G54" s="60">
        <f t="shared" si="1"/>
        <v>96.92921731473163</v>
      </c>
      <c r="H54" s="134"/>
      <c r="I54" s="196"/>
      <c r="J54" s="199"/>
      <c r="K54" s="195" t="s">
        <v>213</v>
      </c>
      <c r="M54" s="23">
        <f t="shared" si="6"/>
        <v>26597629.540000081</v>
      </c>
      <c r="N54" s="9"/>
    </row>
    <row r="55" spans="1:15" s="12" customFormat="1" ht="66.75" customHeight="1" x14ac:dyDescent="0.25">
      <c r="A55" s="124"/>
      <c r="B55" s="118"/>
      <c r="C55" s="120"/>
      <c r="D55" s="63" t="s">
        <v>5</v>
      </c>
      <c r="E55" s="60">
        <v>818733500</v>
      </c>
      <c r="F55" s="60">
        <v>793033500</v>
      </c>
      <c r="G55" s="60">
        <f t="shared" si="1"/>
        <v>96.861005443163123</v>
      </c>
      <c r="H55" s="134"/>
      <c r="I55" s="196"/>
      <c r="J55" s="199"/>
      <c r="K55" s="195"/>
      <c r="M55" s="23">
        <f>E55-F55</f>
        <v>25700000</v>
      </c>
      <c r="N55" s="11"/>
    </row>
    <row r="56" spans="1:15" s="15" customFormat="1" ht="78" customHeight="1" x14ac:dyDescent="0.25">
      <c r="A56" s="124"/>
      <c r="B56" s="118"/>
      <c r="C56" s="120"/>
      <c r="D56" s="63" t="s">
        <v>6</v>
      </c>
      <c r="E56" s="60">
        <v>47417975.57</v>
      </c>
      <c r="F56" s="60">
        <v>46520346.030000001</v>
      </c>
      <c r="G56" s="60">
        <f t="shared" si="1"/>
        <v>98.106984684162896</v>
      </c>
      <c r="H56" s="134"/>
      <c r="I56" s="196"/>
      <c r="J56" s="199"/>
      <c r="K56" s="195"/>
      <c r="M56" s="23">
        <f t="shared" si="6"/>
        <v>897629.53999999911</v>
      </c>
      <c r="N56" s="16"/>
    </row>
    <row r="57" spans="1:15" s="15" customFormat="1" ht="103.5" customHeight="1" x14ac:dyDescent="0.25">
      <c r="A57" s="70" t="s">
        <v>54</v>
      </c>
      <c r="B57" s="62" t="s">
        <v>117</v>
      </c>
      <c r="C57" s="63" t="s">
        <v>20</v>
      </c>
      <c r="D57" s="63" t="s">
        <v>6</v>
      </c>
      <c r="E57" s="60">
        <v>8372879.9299999997</v>
      </c>
      <c r="F57" s="60">
        <v>8313152.2599999998</v>
      </c>
      <c r="G57" s="60">
        <f t="shared" si="1"/>
        <v>99.286653212522538</v>
      </c>
      <c r="H57" s="134"/>
      <c r="I57" s="196"/>
      <c r="J57" s="135"/>
      <c r="K57" s="29" t="s">
        <v>215</v>
      </c>
      <c r="L57" s="23">
        <f>E57-F57</f>
        <v>59727.669999999925</v>
      </c>
      <c r="M57" s="23">
        <f t="shared" si="6"/>
        <v>59727.669999999925</v>
      </c>
      <c r="N57" s="16"/>
    </row>
    <row r="58" spans="1:15" s="15" customFormat="1" ht="42" customHeight="1" x14ac:dyDescent="0.25">
      <c r="A58" s="70" t="s">
        <v>186</v>
      </c>
      <c r="B58" s="76" t="s">
        <v>30</v>
      </c>
      <c r="C58" s="56" t="s">
        <v>8</v>
      </c>
      <c r="D58" s="63" t="s">
        <v>6</v>
      </c>
      <c r="E58" s="60">
        <v>240000</v>
      </c>
      <c r="F58" s="60">
        <v>240000</v>
      </c>
      <c r="G58" s="60">
        <f t="shared" si="1"/>
        <v>100</v>
      </c>
      <c r="H58" s="134"/>
      <c r="I58" s="196"/>
      <c r="J58" s="135"/>
      <c r="K58" s="30"/>
      <c r="M58" s="23">
        <f t="shared" si="6"/>
        <v>0</v>
      </c>
      <c r="N58" s="16"/>
    </row>
    <row r="59" spans="1:15" s="15" customFormat="1" ht="21" customHeight="1" x14ac:dyDescent="0.25">
      <c r="A59" s="124" t="s">
        <v>55</v>
      </c>
      <c r="B59" s="123" t="s">
        <v>31</v>
      </c>
      <c r="C59" s="119" t="s">
        <v>20</v>
      </c>
      <c r="D59" s="63" t="s">
        <v>7</v>
      </c>
      <c r="E59" s="60">
        <f>E60+E61</f>
        <v>12927124.370000001</v>
      </c>
      <c r="F59" s="60">
        <f>F60+F61</f>
        <v>12728055.59</v>
      </c>
      <c r="G59" s="60">
        <f t="shared" ref="G59:G61" si="10">F59/E59*100</f>
        <v>98.460069120538662</v>
      </c>
      <c r="H59" s="134"/>
      <c r="I59" s="196"/>
      <c r="J59" s="135"/>
      <c r="K59" s="157" t="s">
        <v>227</v>
      </c>
      <c r="M59" s="23">
        <f t="shared" si="6"/>
        <v>199068.78000000119</v>
      </c>
      <c r="N59" s="16"/>
    </row>
    <row r="60" spans="1:15" s="15" customFormat="1" ht="29.25" customHeight="1" x14ac:dyDescent="0.25">
      <c r="A60" s="124"/>
      <c r="B60" s="123"/>
      <c r="C60" s="119"/>
      <c r="D60" s="63" t="s">
        <v>5</v>
      </c>
      <c r="E60" s="60">
        <v>11423600</v>
      </c>
      <c r="F60" s="60">
        <v>11327956.779999999</v>
      </c>
      <c r="G60" s="60">
        <f t="shared" si="10"/>
        <v>99.16275762456668</v>
      </c>
      <c r="H60" s="134"/>
      <c r="I60" s="196"/>
      <c r="J60" s="135"/>
      <c r="K60" s="158"/>
      <c r="M60" s="23">
        <f t="shared" si="6"/>
        <v>95643.220000000671</v>
      </c>
      <c r="N60" s="16"/>
    </row>
    <row r="61" spans="1:15" s="15" customFormat="1" ht="25.5" customHeight="1" x14ac:dyDescent="0.25">
      <c r="A61" s="124"/>
      <c r="B61" s="123"/>
      <c r="C61" s="119"/>
      <c r="D61" s="63" t="s">
        <v>6</v>
      </c>
      <c r="E61" s="60">
        <v>1503524.37</v>
      </c>
      <c r="F61" s="60">
        <v>1400098.81</v>
      </c>
      <c r="G61" s="60">
        <f t="shared" si="10"/>
        <v>93.121125133475559</v>
      </c>
      <c r="H61" s="134"/>
      <c r="I61" s="196"/>
      <c r="J61" s="135"/>
      <c r="K61" s="159"/>
      <c r="M61" s="23">
        <f t="shared" si="6"/>
        <v>103425.56000000006</v>
      </c>
      <c r="N61" s="16"/>
    </row>
    <row r="62" spans="1:15" s="4" customFormat="1" ht="97.5" customHeight="1" x14ac:dyDescent="0.25">
      <c r="A62" s="70" t="s">
        <v>56</v>
      </c>
      <c r="B62" s="76" t="s">
        <v>32</v>
      </c>
      <c r="C62" s="56" t="s">
        <v>17</v>
      </c>
      <c r="D62" s="63" t="s">
        <v>6</v>
      </c>
      <c r="E62" s="31">
        <v>6562053.0599999996</v>
      </c>
      <c r="F62" s="31">
        <v>6494751</v>
      </c>
      <c r="G62" s="60">
        <f t="shared" si="1"/>
        <v>98.974374949659435</v>
      </c>
      <c r="H62" s="134"/>
      <c r="I62" s="197"/>
      <c r="J62" s="135"/>
      <c r="K62" s="29" t="s">
        <v>223</v>
      </c>
      <c r="M62" s="23">
        <f t="shared" si="6"/>
        <v>67302.05999999959</v>
      </c>
      <c r="N62" s="9"/>
    </row>
    <row r="63" spans="1:15" s="15" customFormat="1" ht="22.5" customHeight="1" x14ac:dyDescent="0.25">
      <c r="A63" s="90" t="s">
        <v>57</v>
      </c>
      <c r="B63" s="93" t="s">
        <v>84</v>
      </c>
      <c r="C63" s="96" t="s">
        <v>20</v>
      </c>
      <c r="D63" s="63" t="s">
        <v>7</v>
      </c>
      <c r="E63" s="31">
        <f>E64+E65</f>
        <v>8209213.5</v>
      </c>
      <c r="F63" s="31">
        <f>F64+F65</f>
        <v>8209197.25</v>
      </c>
      <c r="G63" s="60">
        <v>99.99</v>
      </c>
      <c r="H63" s="139" t="s">
        <v>102</v>
      </c>
      <c r="I63" s="160">
        <v>100</v>
      </c>
      <c r="J63" s="160">
        <v>100</v>
      </c>
      <c r="K63" s="157" t="s">
        <v>224</v>
      </c>
      <c r="L63" s="23">
        <f>E63-F63</f>
        <v>16.25</v>
      </c>
      <c r="M63" s="23">
        <f t="shared" si="6"/>
        <v>16.25</v>
      </c>
      <c r="N63" s="16"/>
    </row>
    <row r="64" spans="1:15" s="15" customFormat="1" ht="33" customHeight="1" x14ac:dyDescent="0.25">
      <c r="A64" s="91"/>
      <c r="B64" s="94"/>
      <c r="C64" s="97"/>
      <c r="D64" s="63" t="s">
        <v>5</v>
      </c>
      <c r="E64" s="25">
        <v>7306200</v>
      </c>
      <c r="F64" s="47">
        <v>7306185.54</v>
      </c>
      <c r="G64" s="60">
        <v>99.99</v>
      </c>
      <c r="H64" s="125"/>
      <c r="I64" s="161"/>
      <c r="J64" s="161"/>
      <c r="K64" s="158"/>
      <c r="L64" s="23">
        <f t="shared" ref="L64:L65" si="11">E64-F64</f>
        <v>14.459999999962747</v>
      </c>
      <c r="M64" s="23">
        <f t="shared" si="6"/>
        <v>14.459999999962747</v>
      </c>
      <c r="N64" s="16"/>
    </row>
    <row r="65" spans="1:14" s="15" customFormat="1" ht="28.5" customHeight="1" x14ac:dyDescent="0.25">
      <c r="A65" s="92"/>
      <c r="B65" s="95"/>
      <c r="C65" s="98"/>
      <c r="D65" s="63" t="s">
        <v>6</v>
      </c>
      <c r="E65" s="25">
        <v>903013.5</v>
      </c>
      <c r="F65" s="47">
        <v>903011.71</v>
      </c>
      <c r="G65" s="60">
        <v>99.99</v>
      </c>
      <c r="H65" s="126"/>
      <c r="I65" s="162"/>
      <c r="J65" s="162"/>
      <c r="K65" s="159"/>
      <c r="L65" s="23">
        <f t="shared" si="11"/>
        <v>1.7900000000372529</v>
      </c>
      <c r="M65" s="23">
        <f t="shared" si="6"/>
        <v>1.7900000000372529</v>
      </c>
      <c r="N65" s="16"/>
    </row>
    <row r="66" spans="1:14" s="15" customFormat="1" ht="30.75" customHeight="1" x14ac:dyDescent="0.25">
      <c r="A66" s="90" t="s">
        <v>83</v>
      </c>
      <c r="B66" s="93" t="s">
        <v>86</v>
      </c>
      <c r="C66" s="96" t="s">
        <v>20</v>
      </c>
      <c r="D66" s="63" t="s">
        <v>7</v>
      </c>
      <c r="E66" s="31">
        <f>E67+E68+E69</f>
        <v>55266990</v>
      </c>
      <c r="F66" s="47">
        <f>F67+F68+F69</f>
        <v>55265624.859999992</v>
      </c>
      <c r="G66" s="60">
        <v>99.99</v>
      </c>
      <c r="H66" s="139" t="s">
        <v>103</v>
      </c>
      <c r="I66" s="160">
        <v>100</v>
      </c>
      <c r="J66" s="160">
        <v>100</v>
      </c>
      <c r="K66" s="157" t="s">
        <v>228</v>
      </c>
      <c r="M66" s="23">
        <f t="shared" si="6"/>
        <v>1365.1400000080466</v>
      </c>
      <c r="N66" s="16"/>
    </row>
    <row r="67" spans="1:14" s="15" customFormat="1" ht="30.75" customHeight="1" x14ac:dyDescent="0.25">
      <c r="A67" s="91"/>
      <c r="B67" s="94"/>
      <c r="C67" s="97"/>
      <c r="D67" s="63" t="s">
        <v>80</v>
      </c>
      <c r="E67" s="25">
        <v>38548720</v>
      </c>
      <c r="F67" s="47">
        <v>38547726.159999996</v>
      </c>
      <c r="G67" s="60">
        <v>99.99</v>
      </c>
      <c r="H67" s="125"/>
      <c r="I67" s="161"/>
      <c r="J67" s="161"/>
      <c r="K67" s="158"/>
      <c r="M67" s="23">
        <f t="shared" si="6"/>
        <v>993.84000000357628</v>
      </c>
      <c r="N67" s="16"/>
    </row>
    <row r="68" spans="1:14" s="15" customFormat="1" ht="35.25" customHeight="1" x14ac:dyDescent="0.25">
      <c r="A68" s="91"/>
      <c r="B68" s="94"/>
      <c r="C68" s="97"/>
      <c r="D68" s="63" t="s">
        <v>5</v>
      </c>
      <c r="E68" s="25">
        <v>12849580</v>
      </c>
      <c r="F68" s="47">
        <v>12849304.26</v>
      </c>
      <c r="G68" s="60">
        <v>99.99</v>
      </c>
      <c r="H68" s="125"/>
      <c r="I68" s="161"/>
      <c r="J68" s="161"/>
      <c r="K68" s="158"/>
      <c r="M68" s="23">
        <f t="shared" si="6"/>
        <v>275.74000000022352</v>
      </c>
      <c r="N68" s="16"/>
    </row>
    <row r="69" spans="1:14" s="15" customFormat="1" ht="42.75" customHeight="1" x14ac:dyDescent="0.25">
      <c r="A69" s="92"/>
      <c r="B69" s="95"/>
      <c r="C69" s="98"/>
      <c r="D69" s="63" t="s">
        <v>6</v>
      </c>
      <c r="E69" s="48">
        <v>3868690</v>
      </c>
      <c r="F69" s="31">
        <v>3868594.44</v>
      </c>
      <c r="G69" s="60">
        <v>99.99</v>
      </c>
      <c r="H69" s="126"/>
      <c r="I69" s="162"/>
      <c r="J69" s="162"/>
      <c r="K69" s="159"/>
      <c r="M69" s="23">
        <f t="shared" si="6"/>
        <v>95.560000000055879</v>
      </c>
      <c r="N69" s="16"/>
    </row>
    <row r="70" spans="1:14" s="15" customFormat="1" ht="123.75" customHeight="1" x14ac:dyDescent="0.25">
      <c r="A70" s="69" t="s">
        <v>85</v>
      </c>
      <c r="B70" s="75" t="s">
        <v>87</v>
      </c>
      <c r="C70" s="52" t="s">
        <v>20</v>
      </c>
      <c r="D70" s="63" t="s">
        <v>80</v>
      </c>
      <c r="E70" s="31">
        <f>51981900-652000</f>
        <v>51329900</v>
      </c>
      <c r="F70" s="31">
        <v>51175816.140000001</v>
      </c>
      <c r="G70" s="60">
        <f t="shared" ref="G70" si="12">F70/E70*100</f>
        <v>99.699816559159487</v>
      </c>
      <c r="H70" s="53" t="s">
        <v>126</v>
      </c>
      <c r="I70" s="54">
        <v>100</v>
      </c>
      <c r="J70" s="54">
        <v>100</v>
      </c>
      <c r="K70" s="79" t="s">
        <v>229</v>
      </c>
      <c r="M70" s="23">
        <f t="shared" si="6"/>
        <v>154083.8599999994</v>
      </c>
      <c r="N70" s="16"/>
    </row>
    <row r="71" spans="1:14" s="4" customFormat="1" ht="118.5" customHeight="1" x14ac:dyDescent="0.25">
      <c r="A71" s="57" t="s">
        <v>58</v>
      </c>
      <c r="B71" s="61" t="s">
        <v>33</v>
      </c>
      <c r="C71" s="56" t="s">
        <v>20</v>
      </c>
      <c r="D71" s="63" t="s">
        <v>6</v>
      </c>
      <c r="E71" s="60">
        <v>5431958.1799999997</v>
      </c>
      <c r="F71" s="60">
        <v>4820712.45</v>
      </c>
      <c r="G71" s="60">
        <f t="shared" si="1"/>
        <v>88.747230561336906</v>
      </c>
      <c r="H71" s="139" t="s">
        <v>12</v>
      </c>
      <c r="I71" s="136">
        <v>80</v>
      </c>
      <c r="J71" s="136">
        <v>80</v>
      </c>
      <c r="K71" s="32" t="s">
        <v>230</v>
      </c>
      <c r="M71" s="23">
        <f t="shared" si="6"/>
        <v>611245.72999999952</v>
      </c>
      <c r="N71" s="9"/>
    </row>
    <row r="72" spans="1:14" s="15" customFormat="1" ht="24.75" customHeight="1" x14ac:dyDescent="0.25">
      <c r="A72" s="106" t="s">
        <v>187</v>
      </c>
      <c r="B72" s="109" t="s">
        <v>177</v>
      </c>
      <c r="C72" s="96" t="s">
        <v>178</v>
      </c>
      <c r="D72" s="33" t="s">
        <v>129</v>
      </c>
      <c r="E72" s="25">
        <f>E73+E74</f>
        <v>3574322</v>
      </c>
      <c r="F72" s="25">
        <f>F73+F74</f>
        <v>3243208.0900000003</v>
      </c>
      <c r="G72" s="60">
        <f t="shared" ref="G72:G74" si="13">F72/E72*100</f>
        <v>90.736315586564402</v>
      </c>
      <c r="H72" s="125"/>
      <c r="I72" s="137"/>
      <c r="J72" s="137"/>
      <c r="K72" s="151" t="s">
        <v>233</v>
      </c>
      <c r="M72" s="23">
        <f t="shared" si="6"/>
        <v>331113.90999999968</v>
      </c>
      <c r="N72" s="16"/>
    </row>
    <row r="73" spans="1:14" s="15" customFormat="1" ht="24.75" customHeight="1" x14ac:dyDescent="0.25">
      <c r="A73" s="107"/>
      <c r="B73" s="110"/>
      <c r="C73" s="97"/>
      <c r="D73" s="33" t="s">
        <v>5</v>
      </c>
      <c r="E73" s="25">
        <v>2886500</v>
      </c>
      <c r="F73" s="60">
        <v>2886418.2</v>
      </c>
      <c r="G73" s="60">
        <v>99.99</v>
      </c>
      <c r="H73" s="125"/>
      <c r="I73" s="137"/>
      <c r="J73" s="137"/>
      <c r="K73" s="156"/>
      <c r="M73" s="23">
        <f t="shared" si="6"/>
        <v>81.799999999813735</v>
      </c>
      <c r="N73" s="16"/>
    </row>
    <row r="74" spans="1:14" s="15" customFormat="1" ht="24.75" customHeight="1" x14ac:dyDescent="0.25">
      <c r="A74" s="108"/>
      <c r="B74" s="111"/>
      <c r="C74" s="98"/>
      <c r="D74" s="33" t="s">
        <v>6</v>
      </c>
      <c r="E74" s="25">
        <v>687822</v>
      </c>
      <c r="F74" s="60">
        <v>356789.89</v>
      </c>
      <c r="G74" s="60">
        <f t="shared" si="13"/>
        <v>51.872416119286683</v>
      </c>
      <c r="H74" s="125"/>
      <c r="I74" s="137"/>
      <c r="J74" s="137"/>
      <c r="K74" s="152"/>
      <c r="M74" s="23">
        <f t="shared" si="6"/>
        <v>331032.11</v>
      </c>
      <c r="N74" s="16"/>
    </row>
    <row r="75" spans="1:14" s="13" customFormat="1" ht="22.5" customHeight="1" x14ac:dyDescent="0.25">
      <c r="A75" s="90" t="s">
        <v>188</v>
      </c>
      <c r="B75" s="93" t="s">
        <v>151</v>
      </c>
      <c r="C75" s="96" t="s">
        <v>150</v>
      </c>
      <c r="D75" s="33" t="s">
        <v>129</v>
      </c>
      <c r="E75" s="60">
        <f>E76+E77+E78</f>
        <v>19241361.080000002</v>
      </c>
      <c r="F75" s="60">
        <f>F76+F77+F78</f>
        <v>19079553.34</v>
      </c>
      <c r="G75" s="60">
        <f t="shared" ref="G75:G78" si="14">F75/E75*100</f>
        <v>99.159062920095664</v>
      </c>
      <c r="H75" s="125"/>
      <c r="I75" s="137"/>
      <c r="J75" s="137"/>
      <c r="K75" s="151" t="s">
        <v>217</v>
      </c>
      <c r="M75" s="23">
        <f t="shared" si="6"/>
        <v>161807.74000000209</v>
      </c>
      <c r="N75" s="14"/>
    </row>
    <row r="76" spans="1:14" s="13" customFormat="1" ht="25.5" customHeight="1" x14ac:dyDescent="0.25">
      <c r="A76" s="107"/>
      <c r="B76" s="110"/>
      <c r="C76" s="112"/>
      <c r="D76" s="33" t="s">
        <v>130</v>
      </c>
      <c r="E76" s="25">
        <v>12735546.560000001</v>
      </c>
      <c r="F76" s="60">
        <v>12735528.84</v>
      </c>
      <c r="G76" s="60">
        <v>99.99</v>
      </c>
      <c r="H76" s="125"/>
      <c r="I76" s="137"/>
      <c r="J76" s="137"/>
      <c r="K76" s="156"/>
      <c r="M76" s="23">
        <f t="shared" si="6"/>
        <v>17.720000000670552</v>
      </c>
      <c r="N76" s="14"/>
    </row>
    <row r="77" spans="1:14" s="13" customFormat="1" ht="26.25" customHeight="1" x14ac:dyDescent="0.25">
      <c r="A77" s="107"/>
      <c r="B77" s="110"/>
      <c r="C77" s="112"/>
      <c r="D77" s="33" t="s">
        <v>131</v>
      </c>
      <c r="E77" s="25">
        <v>4245202.82</v>
      </c>
      <c r="F77" s="60">
        <v>4245190.2300000004</v>
      </c>
      <c r="G77" s="60">
        <v>99.99</v>
      </c>
      <c r="H77" s="125"/>
      <c r="I77" s="137"/>
      <c r="J77" s="137"/>
      <c r="K77" s="156"/>
      <c r="M77" s="23">
        <f t="shared" si="6"/>
        <v>12.589999999850988</v>
      </c>
      <c r="N77" s="14"/>
    </row>
    <row r="78" spans="1:14" s="12" customFormat="1" ht="22.5" customHeight="1" x14ac:dyDescent="0.25">
      <c r="A78" s="108"/>
      <c r="B78" s="111"/>
      <c r="C78" s="113"/>
      <c r="D78" s="33" t="s">
        <v>6</v>
      </c>
      <c r="E78" s="25">
        <v>2260611.7000000002</v>
      </c>
      <c r="F78" s="60">
        <v>2098834.27</v>
      </c>
      <c r="G78" s="60">
        <f t="shared" si="14"/>
        <v>92.843643603189335</v>
      </c>
      <c r="H78" s="125"/>
      <c r="I78" s="137"/>
      <c r="J78" s="137"/>
      <c r="K78" s="152"/>
      <c r="M78" s="23">
        <f t="shared" si="6"/>
        <v>161777.43000000017</v>
      </c>
      <c r="N78" s="11"/>
    </row>
    <row r="79" spans="1:14" s="15" customFormat="1" ht="21.75" customHeight="1" x14ac:dyDescent="0.25">
      <c r="A79" s="96" t="s">
        <v>189</v>
      </c>
      <c r="B79" s="93" t="s">
        <v>152</v>
      </c>
      <c r="C79" s="96" t="s">
        <v>153</v>
      </c>
      <c r="D79" s="34" t="s">
        <v>9</v>
      </c>
      <c r="E79" s="35">
        <f>E81+E82+E80</f>
        <v>18731972.600000001</v>
      </c>
      <c r="F79" s="35">
        <f>F81+F82+F80</f>
        <v>18642209.789999999</v>
      </c>
      <c r="G79" s="36">
        <f t="shared" si="1"/>
        <v>99.520804285182436</v>
      </c>
      <c r="H79" s="125"/>
      <c r="I79" s="137"/>
      <c r="J79" s="137"/>
      <c r="K79" s="151" t="s">
        <v>218</v>
      </c>
      <c r="M79" s="23">
        <f t="shared" si="6"/>
        <v>89762.810000002384</v>
      </c>
      <c r="N79" s="16"/>
    </row>
    <row r="80" spans="1:14" s="15" customFormat="1" ht="26.25" customHeight="1" x14ac:dyDescent="0.25">
      <c r="A80" s="97"/>
      <c r="B80" s="94"/>
      <c r="C80" s="97"/>
      <c r="D80" s="34" t="s">
        <v>80</v>
      </c>
      <c r="E80" s="35">
        <v>12443619</v>
      </c>
      <c r="F80" s="35">
        <v>12443603.710000001</v>
      </c>
      <c r="G80" s="36">
        <v>99.99</v>
      </c>
      <c r="H80" s="125"/>
      <c r="I80" s="137"/>
      <c r="J80" s="137"/>
      <c r="K80" s="156"/>
      <c r="M80" s="23">
        <f t="shared" si="6"/>
        <v>15.28999999910593</v>
      </c>
      <c r="N80" s="16"/>
    </row>
    <row r="81" spans="1:14" s="15" customFormat="1" ht="30" customHeight="1" x14ac:dyDescent="0.25">
      <c r="A81" s="97"/>
      <c r="B81" s="94"/>
      <c r="C81" s="97"/>
      <c r="D81" s="63" t="s">
        <v>5</v>
      </c>
      <c r="E81" s="25">
        <v>4147895.85</v>
      </c>
      <c r="F81" s="25">
        <v>4147881.52</v>
      </c>
      <c r="G81" s="74">
        <v>99.99</v>
      </c>
      <c r="H81" s="125"/>
      <c r="I81" s="137"/>
      <c r="J81" s="137"/>
      <c r="K81" s="156"/>
      <c r="M81" s="23">
        <f t="shared" si="6"/>
        <v>14.330000000074506</v>
      </c>
      <c r="N81" s="16"/>
    </row>
    <row r="82" spans="1:14" s="15" customFormat="1" ht="36" customHeight="1" x14ac:dyDescent="0.25">
      <c r="A82" s="98"/>
      <c r="B82" s="95"/>
      <c r="C82" s="98"/>
      <c r="D82" s="63" t="s">
        <v>6</v>
      </c>
      <c r="E82" s="25">
        <v>2140457.75</v>
      </c>
      <c r="F82" s="26">
        <v>2050724.56</v>
      </c>
      <c r="G82" s="36">
        <f t="shared" si="1"/>
        <v>95.80775700898559</v>
      </c>
      <c r="H82" s="125"/>
      <c r="I82" s="137"/>
      <c r="J82" s="137"/>
      <c r="K82" s="152"/>
      <c r="M82" s="23">
        <f t="shared" si="6"/>
        <v>89733.189999999944</v>
      </c>
      <c r="N82" s="16"/>
    </row>
    <row r="83" spans="1:14" s="15" customFormat="1" ht="22.5" customHeight="1" x14ac:dyDescent="0.25">
      <c r="A83" s="96" t="s">
        <v>190</v>
      </c>
      <c r="B83" s="93" t="s">
        <v>132</v>
      </c>
      <c r="C83" s="96" t="s">
        <v>133</v>
      </c>
      <c r="D83" s="33" t="s">
        <v>129</v>
      </c>
      <c r="E83" s="60">
        <f>E84+E86+E85</f>
        <v>23840038.75</v>
      </c>
      <c r="F83" s="60">
        <f>F84+F86+F85</f>
        <v>23838903.460000001</v>
      </c>
      <c r="G83" s="36">
        <v>99.99</v>
      </c>
      <c r="H83" s="125"/>
      <c r="I83" s="137"/>
      <c r="J83" s="137"/>
      <c r="K83" s="151" t="s">
        <v>234</v>
      </c>
      <c r="M83" s="23">
        <f t="shared" si="6"/>
        <v>1135.2899999991059</v>
      </c>
      <c r="N83" s="16"/>
    </row>
    <row r="84" spans="1:14" s="15" customFormat="1" ht="31.5" customHeight="1" x14ac:dyDescent="0.25">
      <c r="A84" s="97"/>
      <c r="B84" s="94"/>
      <c r="C84" s="97"/>
      <c r="D84" s="33" t="s">
        <v>130</v>
      </c>
      <c r="E84" s="25">
        <v>15912770.18</v>
      </c>
      <c r="F84" s="26">
        <v>15912376.85</v>
      </c>
      <c r="G84" s="36">
        <v>99.99</v>
      </c>
      <c r="H84" s="125"/>
      <c r="I84" s="137"/>
      <c r="J84" s="137"/>
      <c r="K84" s="156"/>
      <c r="M84" s="23">
        <f t="shared" si="6"/>
        <v>393.33000000007451</v>
      </c>
      <c r="N84" s="16"/>
    </row>
    <row r="85" spans="1:14" s="15" customFormat="1" ht="18.75" customHeight="1" x14ac:dyDescent="0.25">
      <c r="A85" s="97"/>
      <c r="B85" s="94"/>
      <c r="C85" s="97"/>
      <c r="D85" s="33" t="s">
        <v>131</v>
      </c>
      <c r="E85" s="25">
        <v>5304287.57</v>
      </c>
      <c r="F85" s="26">
        <v>5304143.03</v>
      </c>
      <c r="G85" s="36">
        <v>99.99</v>
      </c>
      <c r="H85" s="125"/>
      <c r="I85" s="137"/>
      <c r="J85" s="137"/>
      <c r="K85" s="156"/>
      <c r="M85" s="23">
        <f t="shared" si="6"/>
        <v>144.54000000003725</v>
      </c>
      <c r="N85" s="16"/>
    </row>
    <row r="86" spans="1:14" s="15" customFormat="1" ht="22.5" customHeight="1" x14ac:dyDescent="0.25">
      <c r="A86" s="98"/>
      <c r="B86" s="95"/>
      <c r="C86" s="98"/>
      <c r="D86" s="33" t="s">
        <v>6</v>
      </c>
      <c r="E86" s="25">
        <v>2622981</v>
      </c>
      <c r="F86" s="26">
        <v>2622383.58</v>
      </c>
      <c r="G86" s="36">
        <f t="shared" si="1"/>
        <v>99.977223624570684</v>
      </c>
      <c r="H86" s="125"/>
      <c r="I86" s="137"/>
      <c r="J86" s="137"/>
      <c r="K86" s="156"/>
      <c r="M86" s="23">
        <f t="shared" si="6"/>
        <v>597.41999999992549</v>
      </c>
      <c r="N86" s="16"/>
    </row>
    <row r="87" spans="1:14" ht="22.5" customHeight="1" x14ac:dyDescent="0.25">
      <c r="A87" s="96" t="s">
        <v>191</v>
      </c>
      <c r="B87" s="93" t="s">
        <v>134</v>
      </c>
      <c r="C87" s="96" t="s">
        <v>133</v>
      </c>
      <c r="D87" s="33" t="s">
        <v>129</v>
      </c>
      <c r="E87" s="25">
        <f>E88+E89+E90</f>
        <v>23840038.75</v>
      </c>
      <c r="F87" s="26">
        <f>F88+F89+F90</f>
        <v>23838903.460000001</v>
      </c>
      <c r="G87" s="36">
        <v>99.99</v>
      </c>
      <c r="H87" s="125"/>
      <c r="I87" s="137"/>
      <c r="J87" s="137"/>
      <c r="K87" s="193"/>
      <c r="M87" s="23">
        <f t="shared" si="6"/>
        <v>1135.2899999991059</v>
      </c>
    </row>
    <row r="88" spans="1:14" ht="22.5" customHeight="1" x14ac:dyDescent="0.25">
      <c r="A88" s="97"/>
      <c r="B88" s="94"/>
      <c r="C88" s="97"/>
      <c r="D88" s="33" t="s">
        <v>130</v>
      </c>
      <c r="E88" s="25">
        <v>15912770.18</v>
      </c>
      <c r="F88" s="26">
        <v>15912376.85</v>
      </c>
      <c r="G88" s="36">
        <v>99.99</v>
      </c>
      <c r="H88" s="125"/>
      <c r="I88" s="137"/>
      <c r="J88" s="137"/>
      <c r="K88" s="193"/>
      <c r="M88" s="23">
        <f t="shared" si="6"/>
        <v>393.33000000007451</v>
      </c>
    </row>
    <row r="89" spans="1:14" ht="22.5" customHeight="1" x14ac:dyDescent="0.25">
      <c r="A89" s="97"/>
      <c r="B89" s="94"/>
      <c r="C89" s="97"/>
      <c r="D89" s="33" t="s">
        <v>131</v>
      </c>
      <c r="E89" s="25">
        <v>5304287.57</v>
      </c>
      <c r="F89" s="26">
        <v>5304143.03</v>
      </c>
      <c r="G89" s="36">
        <v>99.99</v>
      </c>
      <c r="H89" s="125"/>
      <c r="I89" s="137"/>
      <c r="J89" s="137"/>
      <c r="K89" s="193"/>
      <c r="M89" s="23">
        <f t="shared" si="6"/>
        <v>144.54000000003725</v>
      </c>
    </row>
    <row r="90" spans="1:14" ht="22.5" customHeight="1" x14ac:dyDescent="0.25">
      <c r="A90" s="98"/>
      <c r="B90" s="95"/>
      <c r="C90" s="98"/>
      <c r="D90" s="33" t="s">
        <v>6</v>
      </c>
      <c r="E90" s="25">
        <v>2622981</v>
      </c>
      <c r="F90" s="26">
        <v>2622383.58</v>
      </c>
      <c r="G90" s="36">
        <f t="shared" si="1"/>
        <v>99.977223624570684</v>
      </c>
      <c r="H90" s="126"/>
      <c r="I90" s="138"/>
      <c r="J90" s="138"/>
      <c r="K90" s="194"/>
      <c r="M90" s="23">
        <f t="shared" si="6"/>
        <v>597.41999999992549</v>
      </c>
    </row>
    <row r="91" spans="1:14" s="15" customFormat="1" ht="22.5" customHeight="1" x14ac:dyDescent="0.25">
      <c r="A91" s="96" t="s">
        <v>192</v>
      </c>
      <c r="B91" s="93" t="s">
        <v>135</v>
      </c>
      <c r="C91" s="96" t="s">
        <v>20</v>
      </c>
      <c r="D91" s="34" t="s">
        <v>9</v>
      </c>
      <c r="E91" s="25">
        <f>E92+E93</f>
        <v>2639778.2800000003</v>
      </c>
      <c r="F91" s="25">
        <f>F92+F93</f>
        <v>2639778.2800000003</v>
      </c>
      <c r="G91" s="36">
        <v>100</v>
      </c>
      <c r="H91" s="139" t="s">
        <v>137</v>
      </c>
      <c r="I91" s="136">
        <v>6</v>
      </c>
      <c r="J91" s="136">
        <v>6</v>
      </c>
      <c r="K91" s="151"/>
      <c r="M91" s="23">
        <f t="shared" si="6"/>
        <v>0</v>
      </c>
      <c r="N91" s="16"/>
    </row>
    <row r="92" spans="1:14" s="15" customFormat="1" ht="22.5" customHeight="1" x14ac:dyDescent="0.25">
      <c r="A92" s="97"/>
      <c r="B92" s="94"/>
      <c r="C92" s="97"/>
      <c r="D92" s="63" t="s">
        <v>5</v>
      </c>
      <c r="E92" s="25">
        <v>2349400</v>
      </c>
      <c r="F92" s="26">
        <v>2349400</v>
      </c>
      <c r="G92" s="36">
        <v>100</v>
      </c>
      <c r="H92" s="125"/>
      <c r="I92" s="137"/>
      <c r="J92" s="137"/>
      <c r="K92" s="156"/>
      <c r="M92" s="23">
        <f t="shared" si="6"/>
        <v>0</v>
      </c>
      <c r="N92" s="16"/>
    </row>
    <row r="93" spans="1:14" s="15" customFormat="1" ht="65.25" customHeight="1" x14ac:dyDescent="0.25">
      <c r="A93" s="98"/>
      <c r="B93" s="95"/>
      <c r="C93" s="98"/>
      <c r="D93" s="63" t="s">
        <v>6</v>
      </c>
      <c r="E93" s="25">
        <v>290378.28000000003</v>
      </c>
      <c r="F93" s="26">
        <v>290378.28000000003</v>
      </c>
      <c r="G93" s="74">
        <v>100</v>
      </c>
      <c r="H93" s="126"/>
      <c r="I93" s="138"/>
      <c r="J93" s="138"/>
      <c r="K93" s="152"/>
      <c r="M93" s="23">
        <f t="shared" si="6"/>
        <v>0</v>
      </c>
      <c r="N93" s="16"/>
    </row>
    <row r="94" spans="1:14" s="15" customFormat="1" ht="22.5" customHeight="1" x14ac:dyDescent="0.25">
      <c r="A94" s="96" t="s">
        <v>193</v>
      </c>
      <c r="B94" s="93" t="s">
        <v>136</v>
      </c>
      <c r="C94" s="96" t="s">
        <v>20</v>
      </c>
      <c r="D94" s="34" t="s">
        <v>9</v>
      </c>
      <c r="E94" s="25">
        <f>E95+E96</f>
        <v>4279500</v>
      </c>
      <c r="F94" s="25">
        <f>F95+F96</f>
        <v>4279285.82</v>
      </c>
      <c r="G94" s="36">
        <f t="shared" si="1"/>
        <v>99.99499520972077</v>
      </c>
      <c r="H94" s="139" t="s">
        <v>138</v>
      </c>
      <c r="I94" s="136">
        <v>100</v>
      </c>
      <c r="J94" s="136">
        <v>100</v>
      </c>
      <c r="K94" s="151" t="s">
        <v>231</v>
      </c>
      <c r="M94" s="23">
        <f t="shared" ref="M94:M157" si="15">E94-F94</f>
        <v>214.17999999970198</v>
      </c>
      <c r="N94" s="16"/>
    </row>
    <row r="95" spans="1:14" s="15" customFormat="1" ht="28.5" customHeight="1" x14ac:dyDescent="0.25">
      <c r="A95" s="97"/>
      <c r="B95" s="94"/>
      <c r="C95" s="97"/>
      <c r="D95" s="63" t="s">
        <v>80</v>
      </c>
      <c r="E95" s="25">
        <f>4841758-733440</f>
        <v>4108318</v>
      </c>
      <c r="F95" s="26">
        <v>4108111.41</v>
      </c>
      <c r="G95" s="36">
        <f t="shared" si="1"/>
        <v>99.994971421394354</v>
      </c>
      <c r="H95" s="125"/>
      <c r="I95" s="137"/>
      <c r="J95" s="137"/>
      <c r="K95" s="156"/>
      <c r="M95" s="23">
        <f t="shared" si="15"/>
        <v>206.58999999985099</v>
      </c>
      <c r="N95" s="16"/>
    </row>
    <row r="96" spans="1:14" s="15" customFormat="1" ht="60.75" customHeight="1" x14ac:dyDescent="0.25">
      <c r="A96" s="98"/>
      <c r="B96" s="95"/>
      <c r="C96" s="98"/>
      <c r="D96" s="63" t="s">
        <v>5</v>
      </c>
      <c r="E96" s="25">
        <f>201742-30560</f>
        <v>171182</v>
      </c>
      <c r="F96" s="26">
        <v>171174.41</v>
      </c>
      <c r="G96" s="36">
        <v>99.99</v>
      </c>
      <c r="H96" s="126"/>
      <c r="I96" s="138"/>
      <c r="J96" s="138"/>
      <c r="K96" s="152"/>
      <c r="M96" s="23">
        <f t="shared" si="15"/>
        <v>7.5899999999965075</v>
      </c>
      <c r="N96" s="16"/>
    </row>
    <row r="97" spans="1:14" s="15" customFormat="1" ht="25.5" customHeight="1" x14ac:dyDescent="0.25">
      <c r="A97" s="96" t="s">
        <v>194</v>
      </c>
      <c r="B97" s="93" t="s">
        <v>154</v>
      </c>
      <c r="C97" s="96" t="s">
        <v>20</v>
      </c>
      <c r="D97" s="63" t="s">
        <v>7</v>
      </c>
      <c r="E97" s="60">
        <f>E98+E99+E100</f>
        <v>2000000</v>
      </c>
      <c r="F97" s="60">
        <f>F98+F99+F100</f>
        <v>2000000</v>
      </c>
      <c r="G97" s="60">
        <f t="shared" si="1"/>
        <v>100</v>
      </c>
      <c r="H97" s="139" t="s">
        <v>166</v>
      </c>
      <c r="I97" s="136">
        <v>6</v>
      </c>
      <c r="J97" s="136">
        <v>6</v>
      </c>
      <c r="K97" s="169"/>
      <c r="M97" s="23">
        <f t="shared" si="15"/>
        <v>0</v>
      </c>
      <c r="N97" s="16"/>
    </row>
    <row r="98" spans="1:14" s="15" customFormat="1" ht="23.25" customHeight="1" x14ac:dyDescent="0.25">
      <c r="A98" s="97"/>
      <c r="B98" s="94"/>
      <c r="C98" s="97"/>
      <c r="D98" s="63" t="s">
        <v>5</v>
      </c>
      <c r="E98" s="60">
        <v>1780000</v>
      </c>
      <c r="F98" s="60">
        <v>1780000</v>
      </c>
      <c r="G98" s="60">
        <f t="shared" si="1"/>
        <v>100</v>
      </c>
      <c r="H98" s="125"/>
      <c r="I98" s="137"/>
      <c r="J98" s="137"/>
      <c r="K98" s="170"/>
      <c r="M98" s="23">
        <f t="shared" si="15"/>
        <v>0</v>
      </c>
      <c r="N98" s="16"/>
    </row>
    <row r="99" spans="1:14" s="15" customFormat="1" ht="24.75" customHeight="1" x14ac:dyDescent="0.25">
      <c r="A99" s="97"/>
      <c r="B99" s="94"/>
      <c r="C99" s="97"/>
      <c r="D99" s="63" t="s">
        <v>144</v>
      </c>
      <c r="E99" s="60">
        <v>200000</v>
      </c>
      <c r="F99" s="60">
        <v>200000</v>
      </c>
      <c r="G99" s="60">
        <f t="shared" si="1"/>
        <v>100</v>
      </c>
      <c r="H99" s="125"/>
      <c r="I99" s="137"/>
      <c r="J99" s="137"/>
      <c r="K99" s="170"/>
      <c r="M99" s="23">
        <f t="shared" si="15"/>
        <v>0</v>
      </c>
      <c r="N99" s="16"/>
    </row>
    <row r="100" spans="1:14" s="15" customFormat="1" ht="24.75" customHeight="1" x14ac:dyDescent="0.25">
      <c r="A100" s="98"/>
      <c r="B100" s="95"/>
      <c r="C100" s="98"/>
      <c r="D100" s="63" t="s">
        <v>6</v>
      </c>
      <c r="E100" s="60">
        <v>20000</v>
      </c>
      <c r="F100" s="60">
        <v>20000</v>
      </c>
      <c r="G100" s="60">
        <f t="shared" si="1"/>
        <v>100</v>
      </c>
      <c r="H100" s="125"/>
      <c r="I100" s="137"/>
      <c r="J100" s="137"/>
      <c r="K100" s="171"/>
      <c r="M100" s="23">
        <f t="shared" si="15"/>
        <v>0</v>
      </c>
      <c r="N100" s="16"/>
    </row>
    <row r="101" spans="1:14" s="15" customFormat="1" ht="28.5" customHeight="1" x14ac:dyDescent="0.25">
      <c r="A101" s="96" t="s">
        <v>195</v>
      </c>
      <c r="B101" s="93" t="s">
        <v>174</v>
      </c>
      <c r="C101" s="96" t="s">
        <v>20</v>
      </c>
      <c r="D101" s="63" t="s">
        <v>7</v>
      </c>
      <c r="E101" s="60">
        <f>E102+E103+E104</f>
        <v>2000000</v>
      </c>
      <c r="F101" s="60">
        <f>F102+F103+F104</f>
        <v>2000000</v>
      </c>
      <c r="G101" s="60">
        <f t="shared" ref="G101:G104" si="16">F101/E101*100</f>
        <v>100</v>
      </c>
      <c r="H101" s="125"/>
      <c r="I101" s="137"/>
      <c r="J101" s="137"/>
      <c r="K101" s="169"/>
      <c r="M101" s="23">
        <f t="shared" si="15"/>
        <v>0</v>
      </c>
      <c r="N101" s="16"/>
    </row>
    <row r="102" spans="1:14" s="15" customFormat="1" ht="27.75" customHeight="1" x14ac:dyDescent="0.25">
      <c r="A102" s="97"/>
      <c r="B102" s="94"/>
      <c r="C102" s="97"/>
      <c r="D102" s="63" t="s">
        <v>5</v>
      </c>
      <c r="E102" s="60">
        <v>1780000</v>
      </c>
      <c r="F102" s="60">
        <v>1780000</v>
      </c>
      <c r="G102" s="60">
        <f t="shared" si="16"/>
        <v>100</v>
      </c>
      <c r="H102" s="125"/>
      <c r="I102" s="137"/>
      <c r="J102" s="137"/>
      <c r="K102" s="170"/>
      <c r="M102" s="23">
        <f t="shared" si="15"/>
        <v>0</v>
      </c>
      <c r="N102" s="16"/>
    </row>
    <row r="103" spans="1:14" s="15" customFormat="1" ht="24.75" customHeight="1" x14ac:dyDescent="0.25">
      <c r="A103" s="97"/>
      <c r="B103" s="94"/>
      <c r="C103" s="97"/>
      <c r="D103" s="63" t="s">
        <v>144</v>
      </c>
      <c r="E103" s="60">
        <v>200000</v>
      </c>
      <c r="F103" s="60">
        <v>200000</v>
      </c>
      <c r="G103" s="60">
        <f t="shared" si="16"/>
        <v>100</v>
      </c>
      <c r="H103" s="125"/>
      <c r="I103" s="137"/>
      <c r="J103" s="137"/>
      <c r="K103" s="170"/>
      <c r="M103" s="23">
        <f t="shared" si="15"/>
        <v>0</v>
      </c>
      <c r="N103" s="16"/>
    </row>
    <row r="104" spans="1:14" s="15" customFormat="1" ht="29.25" customHeight="1" x14ac:dyDescent="0.25">
      <c r="A104" s="98"/>
      <c r="B104" s="95"/>
      <c r="C104" s="98"/>
      <c r="D104" s="63" t="s">
        <v>6</v>
      </c>
      <c r="E104" s="60">
        <v>20000</v>
      </c>
      <c r="F104" s="60">
        <v>20000</v>
      </c>
      <c r="G104" s="60">
        <f t="shared" si="16"/>
        <v>100</v>
      </c>
      <c r="H104" s="125"/>
      <c r="I104" s="137"/>
      <c r="J104" s="137"/>
      <c r="K104" s="171"/>
      <c r="M104" s="23">
        <f t="shared" si="15"/>
        <v>0</v>
      </c>
      <c r="N104" s="16"/>
    </row>
    <row r="105" spans="1:14" s="15" customFormat="1" ht="27.75" customHeight="1" x14ac:dyDescent="0.25">
      <c r="A105" s="96" t="s">
        <v>196</v>
      </c>
      <c r="B105" s="93" t="s">
        <v>173</v>
      </c>
      <c r="C105" s="96" t="s">
        <v>20</v>
      </c>
      <c r="D105" s="63" t="s">
        <v>7</v>
      </c>
      <c r="E105" s="60">
        <f>E106+E107+E108</f>
        <v>2222500</v>
      </c>
      <c r="F105" s="60">
        <f>F106+F107+F108</f>
        <v>2222500</v>
      </c>
      <c r="G105" s="60">
        <f t="shared" ref="G105:G108" si="17">F105/E105*100</f>
        <v>100</v>
      </c>
      <c r="H105" s="125"/>
      <c r="I105" s="137"/>
      <c r="J105" s="137"/>
      <c r="K105" s="169"/>
      <c r="M105" s="23">
        <f t="shared" si="15"/>
        <v>0</v>
      </c>
      <c r="N105" s="16"/>
    </row>
    <row r="106" spans="1:14" s="15" customFormat="1" ht="22.5" customHeight="1" x14ac:dyDescent="0.25">
      <c r="A106" s="97"/>
      <c r="B106" s="94"/>
      <c r="C106" s="97"/>
      <c r="D106" s="63" t="s">
        <v>5</v>
      </c>
      <c r="E106" s="60">
        <v>1978025</v>
      </c>
      <c r="F106" s="60">
        <v>1978025</v>
      </c>
      <c r="G106" s="60">
        <f t="shared" si="17"/>
        <v>100</v>
      </c>
      <c r="H106" s="125"/>
      <c r="I106" s="137"/>
      <c r="J106" s="137"/>
      <c r="K106" s="170"/>
      <c r="M106" s="23">
        <f t="shared" si="15"/>
        <v>0</v>
      </c>
      <c r="N106" s="16"/>
    </row>
    <row r="107" spans="1:14" s="15" customFormat="1" ht="27.75" customHeight="1" x14ac:dyDescent="0.25">
      <c r="A107" s="97"/>
      <c r="B107" s="94"/>
      <c r="C107" s="97"/>
      <c r="D107" s="63" t="s">
        <v>144</v>
      </c>
      <c r="E107" s="60">
        <v>222500</v>
      </c>
      <c r="F107" s="60">
        <v>222500</v>
      </c>
      <c r="G107" s="60">
        <f t="shared" si="17"/>
        <v>100</v>
      </c>
      <c r="H107" s="125"/>
      <c r="I107" s="137"/>
      <c r="J107" s="137"/>
      <c r="K107" s="170"/>
      <c r="M107" s="23">
        <f t="shared" si="15"/>
        <v>0</v>
      </c>
      <c r="N107" s="16"/>
    </row>
    <row r="108" spans="1:14" s="15" customFormat="1" ht="32.25" customHeight="1" x14ac:dyDescent="0.25">
      <c r="A108" s="98"/>
      <c r="B108" s="95"/>
      <c r="C108" s="98"/>
      <c r="D108" s="63" t="s">
        <v>6</v>
      </c>
      <c r="E108" s="60">
        <v>21975</v>
      </c>
      <c r="F108" s="60">
        <v>21975</v>
      </c>
      <c r="G108" s="60">
        <f t="shared" si="17"/>
        <v>100</v>
      </c>
      <c r="H108" s="125"/>
      <c r="I108" s="137"/>
      <c r="J108" s="137"/>
      <c r="K108" s="171"/>
      <c r="M108" s="23">
        <f t="shared" si="15"/>
        <v>0</v>
      </c>
      <c r="N108" s="16"/>
    </row>
    <row r="109" spans="1:14" s="15" customFormat="1" ht="28.5" customHeight="1" x14ac:dyDescent="0.25">
      <c r="A109" s="96" t="s">
        <v>197</v>
      </c>
      <c r="B109" s="93" t="s">
        <v>155</v>
      </c>
      <c r="C109" s="96" t="s">
        <v>20</v>
      </c>
      <c r="D109" s="63" t="s">
        <v>7</v>
      </c>
      <c r="E109" s="60">
        <f>E110+E111+E112</f>
        <v>2000000</v>
      </c>
      <c r="F109" s="60">
        <f>F110+F111+F112</f>
        <v>2000000</v>
      </c>
      <c r="G109" s="60">
        <f t="shared" ref="G109:G112" si="18">F109/E109*100</f>
        <v>100</v>
      </c>
      <c r="H109" s="125"/>
      <c r="I109" s="137"/>
      <c r="J109" s="137"/>
      <c r="K109" s="169"/>
      <c r="M109" s="23">
        <f t="shared" si="15"/>
        <v>0</v>
      </c>
      <c r="N109" s="16"/>
    </row>
    <row r="110" spans="1:14" s="15" customFormat="1" ht="21.75" customHeight="1" x14ac:dyDescent="0.25">
      <c r="A110" s="97"/>
      <c r="B110" s="94"/>
      <c r="C110" s="97"/>
      <c r="D110" s="63" t="s">
        <v>5</v>
      </c>
      <c r="E110" s="60">
        <v>1780000</v>
      </c>
      <c r="F110" s="60">
        <v>1780000</v>
      </c>
      <c r="G110" s="60">
        <f t="shared" si="18"/>
        <v>100</v>
      </c>
      <c r="H110" s="125"/>
      <c r="I110" s="137"/>
      <c r="J110" s="137"/>
      <c r="K110" s="170"/>
      <c r="M110" s="23">
        <f t="shared" si="15"/>
        <v>0</v>
      </c>
      <c r="N110" s="16"/>
    </row>
    <row r="111" spans="1:14" s="15" customFormat="1" ht="22.5" customHeight="1" x14ac:dyDescent="0.25">
      <c r="A111" s="97"/>
      <c r="B111" s="94"/>
      <c r="C111" s="97"/>
      <c r="D111" s="63" t="s">
        <v>144</v>
      </c>
      <c r="E111" s="60">
        <v>200000</v>
      </c>
      <c r="F111" s="60">
        <v>200000</v>
      </c>
      <c r="G111" s="60">
        <f t="shared" si="18"/>
        <v>100</v>
      </c>
      <c r="H111" s="125"/>
      <c r="I111" s="137"/>
      <c r="J111" s="137"/>
      <c r="K111" s="170"/>
      <c r="M111" s="23">
        <f t="shared" si="15"/>
        <v>0</v>
      </c>
      <c r="N111" s="16"/>
    </row>
    <row r="112" spans="1:14" s="15" customFormat="1" ht="26.25" customHeight="1" x14ac:dyDescent="0.25">
      <c r="A112" s="98"/>
      <c r="B112" s="95"/>
      <c r="C112" s="98"/>
      <c r="D112" s="63" t="s">
        <v>6</v>
      </c>
      <c r="E112" s="60">
        <v>20000</v>
      </c>
      <c r="F112" s="60">
        <v>20000</v>
      </c>
      <c r="G112" s="60">
        <f t="shared" si="18"/>
        <v>100</v>
      </c>
      <c r="H112" s="125"/>
      <c r="I112" s="137"/>
      <c r="J112" s="137"/>
      <c r="K112" s="171"/>
      <c r="M112" s="23">
        <f t="shared" si="15"/>
        <v>0</v>
      </c>
      <c r="N112" s="16"/>
    </row>
    <row r="113" spans="1:15" s="15" customFormat="1" ht="26.25" customHeight="1" x14ac:dyDescent="0.25">
      <c r="A113" s="96" t="s">
        <v>198</v>
      </c>
      <c r="B113" s="93" t="s">
        <v>179</v>
      </c>
      <c r="C113" s="96" t="s">
        <v>20</v>
      </c>
      <c r="D113" s="63" t="s">
        <v>7</v>
      </c>
      <c r="E113" s="60">
        <f>E114+E115+E116</f>
        <v>1544462</v>
      </c>
      <c r="F113" s="60">
        <f>F114+F115+F116</f>
        <v>1544462</v>
      </c>
      <c r="G113" s="60">
        <f t="shared" ref="G113:G120" si="19">F113/E113*100</f>
        <v>100</v>
      </c>
      <c r="H113" s="125"/>
      <c r="I113" s="137"/>
      <c r="J113" s="137"/>
      <c r="K113" s="169"/>
      <c r="M113" s="23">
        <f t="shared" si="15"/>
        <v>0</v>
      </c>
      <c r="N113" s="16"/>
    </row>
    <row r="114" spans="1:15" s="15" customFormat="1" ht="26.25" customHeight="1" x14ac:dyDescent="0.25">
      <c r="A114" s="97"/>
      <c r="B114" s="94"/>
      <c r="C114" s="97"/>
      <c r="D114" s="63" t="s">
        <v>5</v>
      </c>
      <c r="E114" s="60">
        <v>1374571</v>
      </c>
      <c r="F114" s="60">
        <v>1374571</v>
      </c>
      <c r="G114" s="60">
        <f t="shared" si="19"/>
        <v>100</v>
      </c>
      <c r="H114" s="125"/>
      <c r="I114" s="137"/>
      <c r="J114" s="137"/>
      <c r="K114" s="170"/>
      <c r="M114" s="23">
        <f t="shared" si="15"/>
        <v>0</v>
      </c>
      <c r="N114" s="16"/>
    </row>
    <row r="115" spans="1:15" s="15" customFormat="1" ht="26.25" customHeight="1" x14ac:dyDescent="0.25">
      <c r="A115" s="97"/>
      <c r="B115" s="94"/>
      <c r="C115" s="97"/>
      <c r="D115" s="63" t="s">
        <v>144</v>
      </c>
      <c r="E115" s="60">
        <v>154500</v>
      </c>
      <c r="F115" s="60">
        <v>154500</v>
      </c>
      <c r="G115" s="60">
        <f t="shared" si="19"/>
        <v>100</v>
      </c>
      <c r="H115" s="125"/>
      <c r="I115" s="137"/>
      <c r="J115" s="137"/>
      <c r="K115" s="170"/>
      <c r="M115" s="23">
        <f t="shared" si="15"/>
        <v>0</v>
      </c>
      <c r="N115" s="16"/>
    </row>
    <row r="116" spans="1:15" s="15" customFormat="1" ht="26.25" customHeight="1" x14ac:dyDescent="0.25">
      <c r="A116" s="98"/>
      <c r="B116" s="95"/>
      <c r="C116" s="98"/>
      <c r="D116" s="63" t="s">
        <v>6</v>
      </c>
      <c r="E116" s="60">
        <v>15391</v>
      </c>
      <c r="F116" s="60">
        <v>15391</v>
      </c>
      <c r="G116" s="60">
        <f t="shared" si="19"/>
        <v>100</v>
      </c>
      <c r="H116" s="125"/>
      <c r="I116" s="137"/>
      <c r="J116" s="137"/>
      <c r="K116" s="171"/>
      <c r="M116" s="23">
        <f t="shared" si="15"/>
        <v>0</v>
      </c>
      <c r="N116" s="16"/>
    </row>
    <row r="117" spans="1:15" s="15" customFormat="1" ht="26.25" customHeight="1" x14ac:dyDescent="0.25">
      <c r="A117" s="96" t="s">
        <v>199</v>
      </c>
      <c r="B117" s="93" t="s">
        <v>156</v>
      </c>
      <c r="C117" s="96" t="s">
        <v>20</v>
      </c>
      <c r="D117" s="63" t="s">
        <v>7</v>
      </c>
      <c r="E117" s="60">
        <f>E118+E119+E120</f>
        <v>1961212</v>
      </c>
      <c r="F117" s="60">
        <f>F118+F119+F120</f>
        <v>1961212</v>
      </c>
      <c r="G117" s="60">
        <f t="shared" si="19"/>
        <v>100</v>
      </c>
      <c r="H117" s="125"/>
      <c r="I117" s="137"/>
      <c r="J117" s="137"/>
      <c r="K117" s="169"/>
      <c r="M117" s="23">
        <f t="shared" si="15"/>
        <v>0</v>
      </c>
      <c r="N117" s="16"/>
    </row>
    <row r="118" spans="1:15" s="15" customFormat="1" ht="26.25" customHeight="1" x14ac:dyDescent="0.25">
      <c r="A118" s="97"/>
      <c r="B118" s="94"/>
      <c r="C118" s="97"/>
      <c r="D118" s="63" t="s">
        <v>5</v>
      </c>
      <c r="E118" s="60">
        <v>1745478</v>
      </c>
      <c r="F118" s="60">
        <v>1745478</v>
      </c>
      <c r="G118" s="60">
        <f t="shared" si="19"/>
        <v>100</v>
      </c>
      <c r="H118" s="125"/>
      <c r="I118" s="137"/>
      <c r="J118" s="137"/>
      <c r="K118" s="170"/>
      <c r="M118" s="23">
        <f t="shared" si="15"/>
        <v>0</v>
      </c>
      <c r="N118" s="16"/>
    </row>
    <row r="119" spans="1:15" s="15" customFormat="1" ht="26.25" customHeight="1" x14ac:dyDescent="0.25">
      <c r="A119" s="97"/>
      <c r="B119" s="94"/>
      <c r="C119" s="97"/>
      <c r="D119" s="63" t="s">
        <v>144</v>
      </c>
      <c r="E119" s="60">
        <v>200000</v>
      </c>
      <c r="F119" s="60">
        <v>200000</v>
      </c>
      <c r="G119" s="60">
        <f t="shared" si="19"/>
        <v>100</v>
      </c>
      <c r="H119" s="125"/>
      <c r="I119" s="137"/>
      <c r="J119" s="137"/>
      <c r="K119" s="170"/>
      <c r="M119" s="23">
        <f t="shared" si="15"/>
        <v>0</v>
      </c>
      <c r="N119" s="16"/>
    </row>
    <row r="120" spans="1:15" s="15" customFormat="1" ht="24" customHeight="1" x14ac:dyDescent="0.25">
      <c r="A120" s="98"/>
      <c r="B120" s="95"/>
      <c r="C120" s="98"/>
      <c r="D120" s="63" t="s">
        <v>6</v>
      </c>
      <c r="E120" s="60">
        <v>15734</v>
      </c>
      <c r="F120" s="60">
        <v>15734</v>
      </c>
      <c r="G120" s="60">
        <f t="shared" si="19"/>
        <v>100</v>
      </c>
      <c r="H120" s="126"/>
      <c r="I120" s="138"/>
      <c r="J120" s="138"/>
      <c r="K120" s="171"/>
      <c r="M120" s="23">
        <f t="shared" si="15"/>
        <v>0</v>
      </c>
      <c r="N120" s="16"/>
    </row>
    <row r="121" spans="1:15" s="15" customFormat="1" ht="21.75" customHeight="1" x14ac:dyDescent="0.25">
      <c r="A121" s="153" t="s">
        <v>59</v>
      </c>
      <c r="B121" s="100" t="s">
        <v>169</v>
      </c>
      <c r="C121" s="101"/>
      <c r="D121" s="37" t="s">
        <v>7</v>
      </c>
      <c r="E121" s="36">
        <f>E122+E123+E124+E125</f>
        <v>224405743.5</v>
      </c>
      <c r="F121" s="36">
        <f>F122+F123+F124+F125</f>
        <v>223315096.38</v>
      </c>
      <c r="G121" s="36">
        <f t="shared" si="1"/>
        <v>99.513984311190313</v>
      </c>
      <c r="H121" s="163" t="s">
        <v>74</v>
      </c>
      <c r="I121" s="163" t="s">
        <v>74</v>
      </c>
      <c r="J121" s="163" t="s">
        <v>74</v>
      </c>
      <c r="K121" s="163" t="s">
        <v>74</v>
      </c>
      <c r="L121" s="22">
        <f>E121/F121</f>
        <v>1.0048838933761295</v>
      </c>
      <c r="M121" s="23">
        <f t="shared" si="15"/>
        <v>1090647.1200000048</v>
      </c>
      <c r="N121" s="16"/>
      <c r="O121" s="27"/>
    </row>
    <row r="122" spans="1:15" s="15" customFormat="1" ht="35.25" customHeight="1" x14ac:dyDescent="0.25">
      <c r="A122" s="154"/>
      <c r="B122" s="102"/>
      <c r="C122" s="103"/>
      <c r="D122" s="37" t="s">
        <v>80</v>
      </c>
      <c r="E122" s="36">
        <v>0</v>
      </c>
      <c r="F122" s="36">
        <v>0</v>
      </c>
      <c r="G122" s="36">
        <v>0</v>
      </c>
      <c r="H122" s="164"/>
      <c r="I122" s="164"/>
      <c r="J122" s="164"/>
      <c r="K122" s="164"/>
      <c r="L122" s="22"/>
      <c r="M122" s="23">
        <f t="shared" si="15"/>
        <v>0</v>
      </c>
      <c r="N122" s="16"/>
      <c r="O122" s="27"/>
    </row>
    <row r="123" spans="1:15" s="15" customFormat="1" ht="33" customHeight="1" x14ac:dyDescent="0.25">
      <c r="A123" s="154"/>
      <c r="B123" s="102"/>
      <c r="C123" s="103"/>
      <c r="D123" s="37" t="s">
        <v>5</v>
      </c>
      <c r="E123" s="36">
        <f>E137+E140+E143</f>
        <v>3490105.2</v>
      </c>
      <c r="F123" s="36">
        <f>F137+F140+F143</f>
        <v>3490105.2</v>
      </c>
      <c r="G123" s="36">
        <f t="shared" si="1"/>
        <v>100</v>
      </c>
      <c r="H123" s="164"/>
      <c r="I123" s="164"/>
      <c r="J123" s="164"/>
      <c r="K123" s="164"/>
      <c r="M123" s="23">
        <f t="shared" si="15"/>
        <v>0</v>
      </c>
      <c r="N123" s="16"/>
    </row>
    <row r="124" spans="1:15" s="15" customFormat="1" ht="22.5" customHeight="1" x14ac:dyDescent="0.25">
      <c r="A124" s="154"/>
      <c r="B124" s="102"/>
      <c r="C124" s="103"/>
      <c r="D124" s="37" t="s">
        <v>6</v>
      </c>
      <c r="E124" s="36">
        <f>E126+E132+E141+E144</f>
        <v>220615638.30000001</v>
      </c>
      <c r="F124" s="36">
        <f>F126+F132+F141+F144</f>
        <v>219524991.18000001</v>
      </c>
      <c r="G124" s="36">
        <f t="shared" si="1"/>
        <v>99.505634719095966</v>
      </c>
      <c r="H124" s="164"/>
      <c r="I124" s="164"/>
      <c r="J124" s="164"/>
      <c r="K124" s="164"/>
      <c r="M124" s="23">
        <f t="shared" si="15"/>
        <v>1090647.1200000048</v>
      </c>
      <c r="N124" s="16"/>
    </row>
    <row r="125" spans="1:15" s="15" customFormat="1" ht="22.5" customHeight="1" x14ac:dyDescent="0.25">
      <c r="A125" s="155"/>
      <c r="B125" s="104"/>
      <c r="C125" s="105"/>
      <c r="D125" s="37" t="s">
        <v>144</v>
      </c>
      <c r="E125" s="36">
        <f>E138</f>
        <v>300000</v>
      </c>
      <c r="F125" s="36">
        <f>F138</f>
        <v>300000</v>
      </c>
      <c r="G125" s="36">
        <f t="shared" si="1"/>
        <v>100</v>
      </c>
      <c r="H125" s="165"/>
      <c r="I125" s="165"/>
      <c r="J125" s="165"/>
      <c r="K125" s="165"/>
      <c r="M125" s="23">
        <f t="shared" si="15"/>
        <v>0</v>
      </c>
      <c r="N125" s="16"/>
    </row>
    <row r="126" spans="1:15" s="15" customFormat="1" ht="120" customHeight="1" x14ac:dyDescent="0.25">
      <c r="A126" s="50" t="s">
        <v>60</v>
      </c>
      <c r="B126" s="58" t="s">
        <v>34</v>
      </c>
      <c r="C126" s="51" t="s">
        <v>21</v>
      </c>
      <c r="D126" s="63" t="s">
        <v>6</v>
      </c>
      <c r="E126" s="60">
        <f>E127+E128+E129+E130+E131</f>
        <v>219614389.28999999</v>
      </c>
      <c r="F126" s="60">
        <f>F127+F128+F129+F130+F131</f>
        <v>218523742.16999999</v>
      </c>
      <c r="G126" s="60">
        <f t="shared" si="1"/>
        <v>99.503380846980932</v>
      </c>
      <c r="H126" s="127" t="s">
        <v>10</v>
      </c>
      <c r="I126" s="130">
        <v>68</v>
      </c>
      <c r="J126" s="130">
        <v>69.7</v>
      </c>
      <c r="K126" s="29"/>
      <c r="M126" s="23">
        <f t="shared" si="15"/>
        <v>1090647.1200000048</v>
      </c>
      <c r="N126" s="16"/>
    </row>
    <row r="127" spans="1:15" s="15" customFormat="1" ht="93" customHeight="1" x14ac:dyDescent="0.25">
      <c r="A127" s="70" t="s">
        <v>200</v>
      </c>
      <c r="B127" s="76" t="s">
        <v>35</v>
      </c>
      <c r="C127" s="56" t="s">
        <v>21</v>
      </c>
      <c r="D127" s="63" t="s">
        <v>6</v>
      </c>
      <c r="E127" s="60">
        <v>105786302.03</v>
      </c>
      <c r="F127" s="60">
        <v>104697978.51000001</v>
      </c>
      <c r="G127" s="60">
        <f t="shared" si="1"/>
        <v>98.971205629542325</v>
      </c>
      <c r="H127" s="128"/>
      <c r="I127" s="131"/>
      <c r="J127" s="131"/>
      <c r="K127" s="29" t="s">
        <v>225</v>
      </c>
      <c r="M127" s="23">
        <f t="shared" si="15"/>
        <v>1088323.5199999958</v>
      </c>
      <c r="N127" s="16"/>
    </row>
    <row r="128" spans="1:15" s="15" customFormat="1" ht="109.5" customHeight="1" x14ac:dyDescent="0.25">
      <c r="A128" s="70" t="s">
        <v>61</v>
      </c>
      <c r="B128" s="76" t="s">
        <v>100</v>
      </c>
      <c r="C128" s="56" t="s">
        <v>21</v>
      </c>
      <c r="D128" s="63" t="s">
        <v>6</v>
      </c>
      <c r="E128" s="60">
        <v>55756771.960000001</v>
      </c>
      <c r="F128" s="60">
        <v>55756216.359999999</v>
      </c>
      <c r="G128" s="60">
        <v>99.99</v>
      </c>
      <c r="H128" s="128"/>
      <c r="I128" s="131"/>
      <c r="J128" s="131"/>
      <c r="K128" s="29" t="s">
        <v>210</v>
      </c>
      <c r="M128" s="23">
        <f t="shared" si="15"/>
        <v>555.60000000149012</v>
      </c>
      <c r="N128" s="16"/>
    </row>
    <row r="129" spans="1:14" s="15" customFormat="1" ht="60" customHeight="1" x14ac:dyDescent="0.25">
      <c r="A129" s="70" t="s">
        <v>62</v>
      </c>
      <c r="B129" s="61" t="s">
        <v>119</v>
      </c>
      <c r="C129" s="56" t="s">
        <v>21</v>
      </c>
      <c r="D129" s="63" t="s">
        <v>6</v>
      </c>
      <c r="E129" s="60">
        <v>149128</v>
      </c>
      <c r="F129" s="60">
        <v>147360</v>
      </c>
      <c r="G129" s="60">
        <f t="shared" si="1"/>
        <v>98.814441285338773</v>
      </c>
      <c r="H129" s="128"/>
      <c r="I129" s="131"/>
      <c r="J129" s="131"/>
      <c r="K129" s="29" t="s">
        <v>211</v>
      </c>
      <c r="M129" s="23">
        <f t="shared" si="15"/>
        <v>1768</v>
      </c>
      <c r="N129" s="16"/>
    </row>
    <row r="130" spans="1:14" s="15" customFormat="1" ht="78.75" customHeight="1" x14ac:dyDescent="0.25">
      <c r="A130" s="70" t="s">
        <v>118</v>
      </c>
      <c r="B130" s="61" t="s">
        <v>36</v>
      </c>
      <c r="C130" s="56" t="s">
        <v>21</v>
      </c>
      <c r="D130" s="63" t="s">
        <v>6</v>
      </c>
      <c r="E130" s="60">
        <v>1242777.1399999999</v>
      </c>
      <c r="F130" s="60">
        <v>1242777.1399999999</v>
      </c>
      <c r="G130" s="60">
        <f t="shared" ref="G130:G132" si="20">F130/E130*100</f>
        <v>100</v>
      </c>
      <c r="H130" s="129"/>
      <c r="I130" s="132"/>
      <c r="J130" s="132"/>
      <c r="K130" s="29"/>
      <c r="M130" s="23">
        <f t="shared" si="15"/>
        <v>0</v>
      </c>
      <c r="N130" s="16"/>
    </row>
    <row r="131" spans="1:14" s="15" customFormat="1" ht="75.75" customHeight="1" x14ac:dyDescent="0.25">
      <c r="A131" s="57" t="s">
        <v>120</v>
      </c>
      <c r="B131" s="76" t="s">
        <v>88</v>
      </c>
      <c r="C131" s="56" t="s">
        <v>22</v>
      </c>
      <c r="D131" s="63" t="s">
        <v>6</v>
      </c>
      <c r="E131" s="60">
        <v>56679410.159999996</v>
      </c>
      <c r="F131" s="60">
        <v>56679410.159999996</v>
      </c>
      <c r="G131" s="60">
        <f t="shared" si="20"/>
        <v>100</v>
      </c>
      <c r="H131" s="64" t="s">
        <v>140</v>
      </c>
      <c r="I131" s="38">
        <v>25</v>
      </c>
      <c r="J131" s="38">
        <v>25</v>
      </c>
      <c r="K131" s="28"/>
      <c r="M131" s="23">
        <f t="shared" si="15"/>
        <v>0</v>
      </c>
      <c r="N131" s="16"/>
    </row>
    <row r="132" spans="1:14" s="15" customFormat="1" ht="48.75" customHeight="1" x14ac:dyDescent="0.25">
      <c r="A132" s="57" t="s">
        <v>63</v>
      </c>
      <c r="B132" s="61" t="s">
        <v>37</v>
      </c>
      <c r="C132" s="56" t="s">
        <v>21</v>
      </c>
      <c r="D132" s="63" t="s">
        <v>6</v>
      </c>
      <c r="E132" s="60">
        <f>E133+E134+E135</f>
        <v>780000</v>
      </c>
      <c r="F132" s="60">
        <f>F133+F134+F135</f>
        <v>780000</v>
      </c>
      <c r="G132" s="60">
        <f t="shared" si="20"/>
        <v>100</v>
      </c>
      <c r="H132" s="191" t="s">
        <v>10</v>
      </c>
      <c r="I132" s="192">
        <v>68</v>
      </c>
      <c r="J132" s="192">
        <v>69.7</v>
      </c>
      <c r="K132" s="29"/>
      <c r="M132" s="23">
        <f t="shared" si="15"/>
        <v>0</v>
      </c>
      <c r="N132" s="16"/>
    </row>
    <row r="133" spans="1:14" s="15" customFormat="1" ht="48.75" customHeight="1" x14ac:dyDescent="0.25">
      <c r="A133" s="70" t="s">
        <v>104</v>
      </c>
      <c r="B133" s="76" t="s">
        <v>158</v>
      </c>
      <c r="C133" s="56" t="s">
        <v>21</v>
      </c>
      <c r="D133" s="63" t="s">
        <v>6</v>
      </c>
      <c r="E133" s="60">
        <v>500000</v>
      </c>
      <c r="F133" s="60">
        <v>500000</v>
      </c>
      <c r="G133" s="60">
        <f t="shared" ref="G133" si="21">F133/E133*100</f>
        <v>100</v>
      </c>
      <c r="H133" s="191"/>
      <c r="I133" s="192"/>
      <c r="J133" s="192"/>
      <c r="K133" s="29"/>
      <c r="M133" s="23">
        <f t="shared" si="15"/>
        <v>0</v>
      </c>
      <c r="N133" s="16"/>
    </row>
    <row r="134" spans="1:14" s="15" customFormat="1" ht="39.75" customHeight="1" x14ac:dyDescent="0.25">
      <c r="A134" s="70" t="s">
        <v>105</v>
      </c>
      <c r="B134" s="76" t="s">
        <v>175</v>
      </c>
      <c r="C134" s="56" t="s">
        <v>22</v>
      </c>
      <c r="D134" s="63" t="s">
        <v>6</v>
      </c>
      <c r="E134" s="60">
        <v>265000</v>
      </c>
      <c r="F134" s="60">
        <v>265000</v>
      </c>
      <c r="G134" s="60">
        <f t="shared" ref="G134" si="22">F134/E134*100</f>
        <v>100</v>
      </c>
      <c r="H134" s="191"/>
      <c r="I134" s="192"/>
      <c r="J134" s="192"/>
      <c r="K134" s="30"/>
      <c r="M134" s="23">
        <f t="shared" si="15"/>
        <v>0</v>
      </c>
      <c r="N134" s="16"/>
    </row>
    <row r="135" spans="1:14" s="15" customFormat="1" ht="39.75" customHeight="1" x14ac:dyDescent="0.25">
      <c r="A135" s="70" t="s">
        <v>201</v>
      </c>
      <c r="B135" s="76" t="s">
        <v>121</v>
      </c>
      <c r="C135" s="56" t="s">
        <v>21</v>
      </c>
      <c r="D135" s="63" t="s">
        <v>6</v>
      </c>
      <c r="E135" s="60">
        <v>15000</v>
      </c>
      <c r="F135" s="60">
        <v>15000</v>
      </c>
      <c r="G135" s="60">
        <f t="shared" ref="G135:G144" si="23">F135/E135*100</f>
        <v>100</v>
      </c>
      <c r="H135" s="191"/>
      <c r="I135" s="192"/>
      <c r="J135" s="192"/>
      <c r="K135" s="29"/>
      <c r="M135" s="23">
        <f t="shared" si="15"/>
        <v>0</v>
      </c>
      <c r="N135" s="16"/>
    </row>
    <row r="136" spans="1:14" s="15" customFormat="1" ht="39.75" customHeight="1" x14ac:dyDescent="0.25">
      <c r="A136" s="90" t="s">
        <v>202</v>
      </c>
      <c r="B136" s="93" t="s">
        <v>159</v>
      </c>
      <c r="C136" s="96" t="s">
        <v>21</v>
      </c>
      <c r="D136" s="63" t="s">
        <v>7</v>
      </c>
      <c r="E136" s="60">
        <f>E137+E138</f>
        <v>2000000</v>
      </c>
      <c r="F136" s="60">
        <f>F137+F138</f>
        <v>2000000</v>
      </c>
      <c r="G136" s="60">
        <f t="shared" si="23"/>
        <v>100</v>
      </c>
      <c r="H136" s="128" t="s">
        <v>167</v>
      </c>
      <c r="I136" s="141">
        <v>2</v>
      </c>
      <c r="J136" s="141">
        <v>2</v>
      </c>
      <c r="K136" s="29"/>
      <c r="M136" s="23">
        <f t="shared" si="15"/>
        <v>0</v>
      </c>
      <c r="N136" s="16"/>
    </row>
    <row r="137" spans="1:14" s="15" customFormat="1" ht="39.75" customHeight="1" x14ac:dyDescent="0.25">
      <c r="A137" s="91"/>
      <c r="B137" s="94"/>
      <c r="C137" s="97"/>
      <c r="D137" s="63" t="s">
        <v>5</v>
      </c>
      <c r="E137" s="60">
        <v>1700000</v>
      </c>
      <c r="F137" s="60">
        <v>1700000</v>
      </c>
      <c r="G137" s="60">
        <f t="shared" si="23"/>
        <v>100</v>
      </c>
      <c r="H137" s="128"/>
      <c r="I137" s="141"/>
      <c r="J137" s="141"/>
      <c r="K137" s="29"/>
      <c r="M137" s="23">
        <f t="shared" si="15"/>
        <v>0</v>
      </c>
      <c r="N137" s="16"/>
    </row>
    <row r="138" spans="1:14" s="15" customFormat="1" ht="39.75" customHeight="1" x14ac:dyDescent="0.25">
      <c r="A138" s="91"/>
      <c r="B138" s="94"/>
      <c r="C138" s="97"/>
      <c r="D138" s="63" t="s">
        <v>144</v>
      </c>
      <c r="E138" s="60">
        <v>300000</v>
      </c>
      <c r="F138" s="60">
        <v>300000</v>
      </c>
      <c r="G138" s="60">
        <f t="shared" si="23"/>
        <v>100</v>
      </c>
      <c r="H138" s="128"/>
      <c r="I138" s="141"/>
      <c r="J138" s="141"/>
      <c r="K138" s="29"/>
      <c r="M138" s="23">
        <f t="shared" si="15"/>
        <v>0</v>
      </c>
      <c r="N138" s="16"/>
    </row>
    <row r="139" spans="1:14" s="15" customFormat="1" ht="39.75" customHeight="1" x14ac:dyDescent="0.25">
      <c r="A139" s="90" t="s">
        <v>203</v>
      </c>
      <c r="B139" s="93" t="s">
        <v>160</v>
      </c>
      <c r="C139" s="96" t="s">
        <v>21</v>
      </c>
      <c r="D139" s="63" t="s">
        <v>7</v>
      </c>
      <c r="E139" s="60">
        <f>E140+E141</f>
        <v>499158.60000000003</v>
      </c>
      <c r="F139" s="60">
        <f>F140+F141</f>
        <v>499158.60000000003</v>
      </c>
      <c r="G139" s="60">
        <f t="shared" si="23"/>
        <v>100</v>
      </c>
      <c r="H139" s="128"/>
      <c r="I139" s="141"/>
      <c r="J139" s="141"/>
      <c r="K139" s="29"/>
      <c r="M139" s="23">
        <f t="shared" si="15"/>
        <v>0</v>
      </c>
      <c r="N139" s="16"/>
    </row>
    <row r="140" spans="1:14" s="15" customFormat="1" ht="39.75" customHeight="1" x14ac:dyDescent="0.25">
      <c r="A140" s="91"/>
      <c r="B140" s="94"/>
      <c r="C140" s="97"/>
      <c r="D140" s="63" t="s">
        <v>5</v>
      </c>
      <c r="E140" s="60">
        <v>444251.14</v>
      </c>
      <c r="F140" s="60">
        <v>444251.14</v>
      </c>
      <c r="G140" s="60">
        <f t="shared" si="23"/>
        <v>100</v>
      </c>
      <c r="H140" s="128"/>
      <c r="I140" s="141"/>
      <c r="J140" s="141"/>
      <c r="K140" s="29"/>
      <c r="M140" s="23">
        <f t="shared" si="15"/>
        <v>0</v>
      </c>
      <c r="N140" s="16"/>
    </row>
    <row r="141" spans="1:14" s="15" customFormat="1" ht="39.75" customHeight="1" x14ac:dyDescent="0.25">
      <c r="A141" s="92"/>
      <c r="B141" s="95"/>
      <c r="C141" s="98"/>
      <c r="D141" s="63" t="s">
        <v>6</v>
      </c>
      <c r="E141" s="60">
        <v>54907.46</v>
      </c>
      <c r="F141" s="60">
        <v>54907.46</v>
      </c>
      <c r="G141" s="60">
        <f t="shared" si="23"/>
        <v>100</v>
      </c>
      <c r="H141" s="128"/>
      <c r="I141" s="141"/>
      <c r="J141" s="141"/>
      <c r="K141" s="29"/>
      <c r="M141" s="23">
        <f t="shared" si="15"/>
        <v>0</v>
      </c>
      <c r="N141" s="16"/>
    </row>
    <row r="142" spans="1:14" s="15" customFormat="1" ht="39.75" customHeight="1" x14ac:dyDescent="0.25">
      <c r="A142" s="99" t="s">
        <v>204</v>
      </c>
      <c r="B142" s="93" t="s">
        <v>161</v>
      </c>
      <c r="C142" s="96" t="s">
        <v>21</v>
      </c>
      <c r="D142" s="63" t="s">
        <v>7</v>
      </c>
      <c r="E142" s="60">
        <f>E143+E144</f>
        <v>1512195.61</v>
      </c>
      <c r="F142" s="60">
        <f>F143+F144</f>
        <v>1512195.61</v>
      </c>
      <c r="G142" s="60">
        <f t="shared" si="23"/>
        <v>100</v>
      </c>
      <c r="H142" s="128"/>
      <c r="I142" s="141"/>
      <c r="J142" s="141"/>
      <c r="K142" s="29"/>
      <c r="M142" s="23">
        <f t="shared" si="15"/>
        <v>0</v>
      </c>
      <c r="N142" s="16"/>
    </row>
    <row r="143" spans="1:14" s="15" customFormat="1" ht="39.75" customHeight="1" x14ac:dyDescent="0.25">
      <c r="A143" s="91"/>
      <c r="B143" s="94"/>
      <c r="C143" s="97"/>
      <c r="D143" s="63" t="s">
        <v>5</v>
      </c>
      <c r="E143" s="60">
        <v>1345854.06</v>
      </c>
      <c r="F143" s="60">
        <v>1345854.06</v>
      </c>
      <c r="G143" s="60">
        <f t="shared" si="23"/>
        <v>100</v>
      </c>
      <c r="H143" s="128"/>
      <c r="I143" s="141"/>
      <c r="J143" s="141"/>
      <c r="K143" s="29"/>
      <c r="M143" s="23">
        <f t="shared" si="15"/>
        <v>0</v>
      </c>
      <c r="N143" s="16"/>
    </row>
    <row r="144" spans="1:14" s="15" customFormat="1" ht="39.75" customHeight="1" x14ac:dyDescent="0.25">
      <c r="A144" s="92"/>
      <c r="B144" s="95"/>
      <c r="C144" s="98"/>
      <c r="D144" s="63" t="s">
        <v>6</v>
      </c>
      <c r="E144" s="60">
        <v>166341.54999999999</v>
      </c>
      <c r="F144" s="60">
        <v>166341.54999999999</v>
      </c>
      <c r="G144" s="60">
        <f t="shared" si="23"/>
        <v>100</v>
      </c>
      <c r="H144" s="129"/>
      <c r="I144" s="142"/>
      <c r="J144" s="142"/>
      <c r="K144" s="29"/>
      <c r="M144" s="23">
        <f t="shared" si="15"/>
        <v>0</v>
      </c>
      <c r="N144" s="16"/>
    </row>
    <row r="145" spans="1:14" s="15" customFormat="1" ht="29.25" customHeight="1" x14ac:dyDescent="0.25">
      <c r="A145" s="124" t="s">
        <v>64</v>
      </c>
      <c r="B145" s="133" t="s">
        <v>170</v>
      </c>
      <c r="C145" s="133"/>
      <c r="D145" s="63" t="s">
        <v>7</v>
      </c>
      <c r="E145" s="60">
        <f>E146+E147</f>
        <v>20026480.759999998</v>
      </c>
      <c r="F145" s="60">
        <f>F146+F147</f>
        <v>19996104.75</v>
      </c>
      <c r="G145" s="60">
        <f t="shared" ref="G145:G149" si="24">F145/E145*100</f>
        <v>99.848320779052358</v>
      </c>
      <c r="H145" s="117" t="s">
        <v>74</v>
      </c>
      <c r="I145" s="117" t="s">
        <v>74</v>
      </c>
      <c r="J145" s="117" t="s">
        <v>74</v>
      </c>
      <c r="K145" s="117" t="s">
        <v>74</v>
      </c>
      <c r="L145" s="22">
        <f>E145/F145</f>
        <v>1.0015190963630054</v>
      </c>
      <c r="M145" s="23">
        <f t="shared" si="15"/>
        <v>30376.009999997914</v>
      </c>
      <c r="N145" s="16"/>
    </row>
    <row r="146" spans="1:14" s="15" customFormat="1" ht="30" customHeight="1" x14ac:dyDescent="0.25">
      <c r="A146" s="124"/>
      <c r="B146" s="133"/>
      <c r="C146" s="133"/>
      <c r="D146" s="63" t="s">
        <v>5</v>
      </c>
      <c r="E146" s="60">
        <f>E153+E161+E164</f>
        <v>4920078</v>
      </c>
      <c r="F146" s="60">
        <f>F153+F161+F164</f>
        <v>4920078</v>
      </c>
      <c r="G146" s="60">
        <f t="shared" si="24"/>
        <v>100</v>
      </c>
      <c r="H146" s="117"/>
      <c r="I146" s="117"/>
      <c r="J146" s="117"/>
      <c r="K146" s="117"/>
      <c r="M146" s="23">
        <f t="shared" si="15"/>
        <v>0</v>
      </c>
      <c r="N146" s="16"/>
    </row>
    <row r="147" spans="1:14" s="15" customFormat="1" ht="24" customHeight="1" x14ac:dyDescent="0.25">
      <c r="A147" s="124"/>
      <c r="B147" s="133"/>
      <c r="C147" s="133"/>
      <c r="D147" s="63" t="s">
        <v>6</v>
      </c>
      <c r="E147" s="60">
        <f>E148+E154+E162+E165</f>
        <v>15106402.76</v>
      </c>
      <c r="F147" s="60">
        <f>F148+F154+F162+F165</f>
        <v>15076026.75</v>
      </c>
      <c r="G147" s="60">
        <f t="shared" si="24"/>
        <v>99.798919633730193</v>
      </c>
      <c r="H147" s="117"/>
      <c r="I147" s="117"/>
      <c r="J147" s="117"/>
      <c r="K147" s="117"/>
      <c r="M147" s="23">
        <f>E147-F147</f>
        <v>30376.009999999776</v>
      </c>
      <c r="N147" s="16"/>
    </row>
    <row r="148" spans="1:14" s="15" customFormat="1" ht="49.5" customHeight="1" x14ac:dyDescent="0.25">
      <c r="A148" s="57" t="s">
        <v>65</v>
      </c>
      <c r="B148" s="61" t="s">
        <v>38</v>
      </c>
      <c r="C148" s="56" t="s">
        <v>21</v>
      </c>
      <c r="D148" s="63" t="s">
        <v>6</v>
      </c>
      <c r="E148" s="60">
        <f>E149+E150+E151</f>
        <v>8904012.4100000001</v>
      </c>
      <c r="F148" s="60">
        <f>F149+F150+F151</f>
        <v>8904012.0899999999</v>
      </c>
      <c r="G148" s="60">
        <v>99.99</v>
      </c>
      <c r="H148" s="139" t="s">
        <v>24</v>
      </c>
      <c r="I148" s="136">
        <v>1140</v>
      </c>
      <c r="J148" s="136">
        <v>1142</v>
      </c>
      <c r="K148" s="29"/>
      <c r="M148" s="23">
        <f t="shared" si="15"/>
        <v>0.32000000029802322</v>
      </c>
      <c r="N148" s="16"/>
    </row>
    <row r="149" spans="1:14" s="15" customFormat="1" ht="43.5" customHeight="1" x14ac:dyDescent="0.25">
      <c r="A149" s="57" t="s">
        <v>66</v>
      </c>
      <c r="B149" s="61" t="s">
        <v>39</v>
      </c>
      <c r="C149" s="56" t="s">
        <v>21</v>
      </c>
      <c r="D149" s="63" t="s">
        <v>6</v>
      </c>
      <c r="E149" s="60">
        <v>1057279.4099999999</v>
      </c>
      <c r="F149" s="60">
        <v>1057279.4099999999</v>
      </c>
      <c r="G149" s="60">
        <f t="shared" si="24"/>
        <v>100</v>
      </c>
      <c r="H149" s="125"/>
      <c r="I149" s="137"/>
      <c r="J149" s="137"/>
      <c r="K149" s="30"/>
      <c r="M149" s="23">
        <f t="shared" si="15"/>
        <v>0</v>
      </c>
      <c r="N149" s="16"/>
    </row>
    <row r="150" spans="1:14" s="15" customFormat="1" ht="43.5" customHeight="1" x14ac:dyDescent="0.25">
      <c r="A150" s="57" t="s">
        <v>67</v>
      </c>
      <c r="B150" s="61" t="s">
        <v>40</v>
      </c>
      <c r="C150" s="56" t="s">
        <v>21</v>
      </c>
      <c r="D150" s="63" t="s">
        <v>6</v>
      </c>
      <c r="E150" s="60">
        <v>624850.36</v>
      </c>
      <c r="F150" s="60">
        <v>624850.04</v>
      </c>
      <c r="G150" s="60">
        <v>99.99</v>
      </c>
      <c r="H150" s="125"/>
      <c r="I150" s="137"/>
      <c r="J150" s="137"/>
      <c r="K150" s="29" t="s">
        <v>219</v>
      </c>
      <c r="M150" s="23">
        <f t="shared" si="15"/>
        <v>0.31999999994877726</v>
      </c>
      <c r="N150" s="16"/>
    </row>
    <row r="151" spans="1:14" s="15" customFormat="1" ht="43.5" customHeight="1" x14ac:dyDescent="0.25">
      <c r="A151" s="68" t="s">
        <v>205</v>
      </c>
      <c r="B151" s="58" t="s">
        <v>162</v>
      </c>
      <c r="C151" s="56" t="s">
        <v>21</v>
      </c>
      <c r="D151" s="63" t="s">
        <v>6</v>
      </c>
      <c r="E151" s="60">
        <v>7221882.6399999997</v>
      </c>
      <c r="F151" s="60">
        <v>7221882.6399999997</v>
      </c>
      <c r="G151" s="60">
        <f t="shared" ref="G151" si="25">F151/E151*100</f>
        <v>100</v>
      </c>
      <c r="H151" s="126"/>
      <c r="I151" s="138"/>
      <c r="J151" s="138"/>
      <c r="K151" s="46"/>
      <c r="M151" s="23">
        <f t="shared" si="15"/>
        <v>0</v>
      </c>
      <c r="N151" s="16"/>
    </row>
    <row r="152" spans="1:14" s="15" customFormat="1" ht="27.75" customHeight="1" x14ac:dyDescent="0.25">
      <c r="A152" s="96" t="s">
        <v>68</v>
      </c>
      <c r="B152" s="93" t="s">
        <v>41</v>
      </c>
      <c r="C152" s="96" t="s">
        <v>20</v>
      </c>
      <c r="D152" s="63" t="s">
        <v>9</v>
      </c>
      <c r="E152" s="60">
        <f>E153+E154</f>
        <v>8547886.3499999996</v>
      </c>
      <c r="F152" s="60">
        <f>F153+F154</f>
        <v>8517510.6600000001</v>
      </c>
      <c r="G152" s="60">
        <f t="shared" ref="G152:G158" si="26">F152/E152*100</f>
        <v>99.64464092342547</v>
      </c>
      <c r="H152" s="134" t="s">
        <v>107</v>
      </c>
      <c r="I152" s="135">
        <v>1015</v>
      </c>
      <c r="J152" s="135">
        <v>1018</v>
      </c>
      <c r="K152" s="151"/>
      <c r="M152" s="23">
        <f t="shared" si="15"/>
        <v>30375.689999999478</v>
      </c>
      <c r="N152" s="16"/>
    </row>
    <row r="153" spans="1:14" s="15" customFormat="1" ht="28.5" customHeight="1" x14ac:dyDescent="0.25">
      <c r="A153" s="97"/>
      <c r="B153" s="94"/>
      <c r="C153" s="97"/>
      <c r="D153" s="63" t="s">
        <v>5</v>
      </c>
      <c r="E153" s="60">
        <f>E157</f>
        <v>2628700</v>
      </c>
      <c r="F153" s="60">
        <f>F157</f>
        <v>2628700</v>
      </c>
      <c r="G153" s="60">
        <f t="shared" si="26"/>
        <v>100</v>
      </c>
      <c r="H153" s="134"/>
      <c r="I153" s="135"/>
      <c r="J153" s="135"/>
      <c r="K153" s="156"/>
      <c r="M153" s="23">
        <f t="shared" si="15"/>
        <v>0</v>
      </c>
      <c r="N153" s="16"/>
    </row>
    <row r="154" spans="1:14" s="15" customFormat="1" ht="25.5" customHeight="1" x14ac:dyDescent="0.25">
      <c r="A154" s="98"/>
      <c r="B154" s="95"/>
      <c r="C154" s="98"/>
      <c r="D154" s="63" t="s">
        <v>6</v>
      </c>
      <c r="E154" s="60">
        <f>E155+E158+E159</f>
        <v>5919186.3499999996</v>
      </c>
      <c r="F154" s="60">
        <f>F155+F158+F159</f>
        <v>5888810.6600000001</v>
      </c>
      <c r="G154" s="60">
        <f t="shared" si="26"/>
        <v>99.48682659737517</v>
      </c>
      <c r="H154" s="134"/>
      <c r="I154" s="135"/>
      <c r="J154" s="135"/>
      <c r="K154" s="152"/>
      <c r="M154" s="23">
        <f t="shared" si="15"/>
        <v>30375.689999999478</v>
      </c>
      <c r="N154" s="16"/>
    </row>
    <row r="155" spans="1:14" s="15" customFormat="1" ht="58.5" customHeight="1" x14ac:dyDescent="0.25">
      <c r="A155" s="57" t="s">
        <v>69</v>
      </c>
      <c r="B155" s="61" t="s">
        <v>42</v>
      </c>
      <c r="C155" s="56" t="s">
        <v>23</v>
      </c>
      <c r="D155" s="63" t="s">
        <v>6</v>
      </c>
      <c r="E155" s="31">
        <v>3335727.25</v>
      </c>
      <c r="F155" s="31">
        <v>3305352.28</v>
      </c>
      <c r="G155" s="60">
        <f t="shared" si="26"/>
        <v>99.089404866659876</v>
      </c>
      <c r="H155" s="134"/>
      <c r="I155" s="135"/>
      <c r="J155" s="135"/>
      <c r="K155" s="29" t="s">
        <v>220</v>
      </c>
      <c r="M155" s="23">
        <f t="shared" si="15"/>
        <v>30374.970000000205</v>
      </c>
      <c r="N155" s="16"/>
    </row>
    <row r="156" spans="1:14" s="15" customFormat="1" ht="26.25" customHeight="1" x14ac:dyDescent="0.25">
      <c r="A156" s="96" t="s">
        <v>106</v>
      </c>
      <c r="B156" s="93" t="s">
        <v>122</v>
      </c>
      <c r="C156" s="96" t="s">
        <v>123</v>
      </c>
      <c r="D156" s="63" t="s">
        <v>9</v>
      </c>
      <c r="E156" s="31">
        <f>E157+E158</f>
        <v>2953650</v>
      </c>
      <c r="F156" s="31">
        <f>F157+F158</f>
        <v>2953650</v>
      </c>
      <c r="G156" s="60">
        <f t="shared" si="26"/>
        <v>100</v>
      </c>
      <c r="H156" s="134"/>
      <c r="I156" s="135"/>
      <c r="J156" s="135"/>
      <c r="K156" s="114"/>
      <c r="M156" s="23">
        <f t="shared" si="15"/>
        <v>0</v>
      </c>
      <c r="N156" s="16"/>
    </row>
    <row r="157" spans="1:14" s="15" customFormat="1" ht="19.5" customHeight="1" x14ac:dyDescent="0.25">
      <c r="A157" s="97"/>
      <c r="B157" s="94"/>
      <c r="C157" s="97"/>
      <c r="D157" s="63" t="s">
        <v>5</v>
      </c>
      <c r="E157" s="31">
        <v>2628700</v>
      </c>
      <c r="F157" s="31">
        <v>2628700</v>
      </c>
      <c r="G157" s="60">
        <f t="shared" si="26"/>
        <v>100</v>
      </c>
      <c r="H157" s="134"/>
      <c r="I157" s="135"/>
      <c r="J157" s="135"/>
      <c r="K157" s="115"/>
      <c r="M157" s="23">
        <f t="shared" si="15"/>
        <v>0</v>
      </c>
      <c r="N157" s="16"/>
    </row>
    <row r="158" spans="1:14" s="15" customFormat="1" ht="105" customHeight="1" x14ac:dyDescent="0.25">
      <c r="A158" s="98"/>
      <c r="B158" s="95"/>
      <c r="C158" s="98"/>
      <c r="D158" s="63" t="s">
        <v>6</v>
      </c>
      <c r="E158" s="31">
        <v>324950</v>
      </c>
      <c r="F158" s="31">
        <v>324950</v>
      </c>
      <c r="G158" s="60">
        <f t="shared" si="26"/>
        <v>100</v>
      </c>
      <c r="H158" s="134"/>
      <c r="I158" s="135"/>
      <c r="J158" s="135"/>
      <c r="K158" s="116"/>
      <c r="M158" s="23">
        <f t="shared" ref="M158:M178" si="27">E158-F158</f>
        <v>0</v>
      </c>
      <c r="N158" s="16"/>
    </row>
    <row r="159" spans="1:14" s="15" customFormat="1" ht="110.25" customHeight="1" x14ac:dyDescent="0.25">
      <c r="A159" s="71" t="s">
        <v>206</v>
      </c>
      <c r="B159" s="39" t="s">
        <v>43</v>
      </c>
      <c r="C159" s="56" t="s">
        <v>23</v>
      </c>
      <c r="D159" s="63" t="s">
        <v>6</v>
      </c>
      <c r="E159" s="60">
        <v>2258509.1</v>
      </c>
      <c r="F159" s="60">
        <v>2258508.38</v>
      </c>
      <c r="G159" s="59">
        <v>99.99</v>
      </c>
      <c r="H159" s="43" t="s">
        <v>113</v>
      </c>
      <c r="I159" s="42">
        <v>186</v>
      </c>
      <c r="J159" s="42">
        <v>186</v>
      </c>
      <c r="K159" s="80" t="s">
        <v>221</v>
      </c>
      <c r="M159" s="23">
        <f t="shared" si="27"/>
        <v>0.72000000020489097</v>
      </c>
      <c r="N159" s="16"/>
    </row>
    <row r="160" spans="1:14" s="15" customFormat="1" ht="18" customHeight="1" x14ac:dyDescent="0.25">
      <c r="A160" s="147" t="s">
        <v>70</v>
      </c>
      <c r="B160" s="118" t="s">
        <v>44</v>
      </c>
      <c r="C160" s="119" t="s">
        <v>21</v>
      </c>
      <c r="D160" s="63" t="s">
        <v>7</v>
      </c>
      <c r="E160" s="60">
        <f>E162+E161</f>
        <v>1287291</v>
      </c>
      <c r="F160" s="60">
        <f>F162+F161</f>
        <v>1287291</v>
      </c>
      <c r="G160" s="59">
        <f t="shared" ref="G160:G161" si="28">F160/E160*100</f>
        <v>100</v>
      </c>
      <c r="H160" s="139" t="s">
        <v>24</v>
      </c>
      <c r="I160" s="136">
        <v>1140</v>
      </c>
      <c r="J160" s="136">
        <v>1142</v>
      </c>
      <c r="K160" s="114"/>
      <c r="M160" s="23">
        <f t="shared" si="27"/>
        <v>0</v>
      </c>
      <c r="N160" s="16"/>
    </row>
    <row r="161" spans="1:14" s="15" customFormat="1" ht="17.25" customHeight="1" thickBot="1" x14ac:dyDescent="0.3">
      <c r="A161" s="147"/>
      <c r="B161" s="118"/>
      <c r="C161" s="119"/>
      <c r="D161" s="63" t="s">
        <v>5</v>
      </c>
      <c r="E161" s="49">
        <v>1145689</v>
      </c>
      <c r="F161" s="49">
        <v>1145689</v>
      </c>
      <c r="G161" s="59">
        <f t="shared" si="28"/>
        <v>100</v>
      </c>
      <c r="H161" s="125"/>
      <c r="I161" s="137"/>
      <c r="J161" s="137"/>
      <c r="K161" s="115"/>
      <c r="M161" s="23">
        <f t="shared" si="27"/>
        <v>0</v>
      </c>
      <c r="N161" s="16"/>
    </row>
    <row r="162" spans="1:14" s="15" customFormat="1" ht="122.25" customHeight="1" thickBot="1" x14ac:dyDescent="0.3">
      <c r="A162" s="147"/>
      <c r="B162" s="118"/>
      <c r="C162" s="119"/>
      <c r="D162" s="63" t="s">
        <v>6</v>
      </c>
      <c r="E162" s="49">
        <v>141602</v>
      </c>
      <c r="F162" s="49">
        <v>141602</v>
      </c>
      <c r="G162" s="59">
        <f t="shared" ref="G162:G164" si="29">F162/E162*100</f>
        <v>100</v>
      </c>
      <c r="H162" s="125"/>
      <c r="I162" s="137"/>
      <c r="J162" s="137"/>
      <c r="K162" s="116"/>
      <c r="M162" s="23">
        <f t="shared" si="27"/>
        <v>0</v>
      </c>
      <c r="N162" s="16"/>
    </row>
    <row r="163" spans="1:14" s="15" customFormat="1" ht="18" customHeight="1" x14ac:dyDescent="0.25">
      <c r="A163" s="147" t="s">
        <v>71</v>
      </c>
      <c r="B163" s="118" t="s">
        <v>45</v>
      </c>
      <c r="C163" s="119" t="s">
        <v>21</v>
      </c>
      <c r="D163" s="63" t="s">
        <v>7</v>
      </c>
      <c r="E163" s="60">
        <f>E165+E164</f>
        <v>1287291</v>
      </c>
      <c r="F163" s="60">
        <f>F165+F164</f>
        <v>1287291</v>
      </c>
      <c r="G163" s="59">
        <f t="shared" si="29"/>
        <v>100</v>
      </c>
      <c r="H163" s="125"/>
      <c r="I163" s="137"/>
      <c r="J163" s="137"/>
      <c r="K163" s="114"/>
      <c r="M163" s="23">
        <f t="shared" si="27"/>
        <v>0</v>
      </c>
      <c r="N163" s="16"/>
    </row>
    <row r="164" spans="1:14" s="15" customFormat="1" ht="25.5" customHeight="1" thickBot="1" x14ac:dyDescent="0.3">
      <c r="A164" s="147"/>
      <c r="B164" s="118"/>
      <c r="C164" s="119"/>
      <c r="D164" s="63" t="s">
        <v>5</v>
      </c>
      <c r="E164" s="49">
        <v>1145689</v>
      </c>
      <c r="F164" s="49">
        <v>1145689</v>
      </c>
      <c r="G164" s="59">
        <f t="shared" si="29"/>
        <v>100</v>
      </c>
      <c r="H164" s="125"/>
      <c r="I164" s="137"/>
      <c r="J164" s="137"/>
      <c r="K164" s="115"/>
      <c r="M164" s="23">
        <f t="shared" si="27"/>
        <v>0</v>
      </c>
      <c r="N164" s="16"/>
    </row>
    <row r="165" spans="1:14" s="15" customFormat="1" ht="118.5" customHeight="1" thickBot="1" x14ac:dyDescent="0.3">
      <c r="A165" s="147"/>
      <c r="B165" s="118"/>
      <c r="C165" s="119"/>
      <c r="D165" s="56" t="s">
        <v>6</v>
      </c>
      <c r="E165" s="49">
        <v>141602</v>
      </c>
      <c r="F165" s="49">
        <v>141602</v>
      </c>
      <c r="G165" s="59">
        <f t="shared" ref="G165" si="30">F165/E165*100</f>
        <v>100</v>
      </c>
      <c r="H165" s="126"/>
      <c r="I165" s="138"/>
      <c r="J165" s="138"/>
      <c r="K165" s="116"/>
      <c r="M165" s="23">
        <f t="shared" si="27"/>
        <v>0</v>
      </c>
      <c r="N165" s="16"/>
    </row>
    <row r="166" spans="1:14" s="15" customFormat="1" ht="72" customHeight="1" x14ac:dyDescent="0.25">
      <c r="A166" s="40" t="s">
        <v>72</v>
      </c>
      <c r="B166" s="140" t="s">
        <v>46</v>
      </c>
      <c r="C166" s="140"/>
      <c r="D166" s="41" t="s">
        <v>6</v>
      </c>
      <c r="E166" s="36">
        <f>E167</f>
        <v>9367563.0200000014</v>
      </c>
      <c r="F166" s="36">
        <f>F167</f>
        <v>9314859.4900000002</v>
      </c>
      <c r="G166" s="36">
        <f>F166/E166*100</f>
        <v>99.437382701483003</v>
      </c>
      <c r="H166" s="66" t="s">
        <v>74</v>
      </c>
      <c r="I166" s="55" t="s">
        <v>74</v>
      </c>
      <c r="J166" s="55" t="s">
        <v>74</v>
      </c>
      <c r="K166" s="55" t="s">
        <v>74</v>
      </c>
      <c r="L166" s="22">
        <f>E166/F166</f>
        <v>1.0056580059051434</v>
      </c>
      <c r="M166" s="23">
        <f t="shared" si="27"/>
        <v>52703.530000001192</v>
      </c>
      <c r="N166" s="16"/>
    </row>
    <row r="167" spans="1:14" s="15" customFormat="1" ht="90.75" customHeight="1" x14ac:dyDescent="0.25">
      <c r="A167" s="124" t="s">
        <v>73</v>
      </c>
      <c r="B167" s="123" t="s">
        <v>47</v>
      </c>
      <c r="C167" s="119" t="s">
        <v>19</v>
      </c>
      <c r="D167" s="96" t="s">
        <v>6</v>
      </c>
      <c r="E167" s="146">
        <f>E169+E170</f>
        <v>9367563.0200000014</v>
      </c>
      <c r="F167" s="146">
        <f>F169+F170</f>
        <v>9314859.4900000002</v>
      </c>
      <c r="G167" s="145">
        <f>F167/E167*100</f>
        <v>99.437382701483003</v>
      </c>
      <c r="H167" s="65" t="s">
        <v>108</v>
      </c>
      <c r="I167" s="42">
        <v>59</v>
      </c>
      <c r="J167" s="42">
        <v>59</v>
      </c>
      <c r="K167" s="151"/>
      <c r="M167" s="23">
        <f t="shared" si="27"/>
        <v>52703.530000001192</v>
      </c>
      <c r="N167" s="16"/>
    </row>
    <row r="168" spans="1:14" s="15" customFormat="1" ht="102.75" customHeight="1" x14ac:dyDescent="0.25">
      <c r="A168" s="124"/>
      <c r="B168" s="123"/>
      <c r="C168" s="119"/>
      <c r="D168" s="97"/>
      <c r="E168" s="146"/>
      <c r="F168" s="146"/>
      <c r="G168" s="145"/>
      <c r="H168" s="43" t="s">
        <v>109</v>
      </c>
      <c r="I168" s="42">
        <v>100</v>
      </c>
      <c r="J168" s="42">
        <v>100</v>
      </c>
      <c r="K168" s="152"/>
      <c r="M168" s="23">
        <f t="shared" si="27"/>
        <v>0</v>
      </c>
      <c r="N168" s="16"/>
    </row>
    <row r="169" spans="1:14" s="15" customFormat="1" ht="73.5" customHeight="1" x14ac:dyDescent="0.25">
      <c r="A169" s="70" t="s">
        <v>207</v>
      </c>
      <c r="B169" s="44" t="s">
        <v>48</v>
      </c>
      <c r="C169" s="45" t="s">
        <v>19</v>
      </c>
      <c r="D169" s="56" t="s">
        <v>6</v>
      </c>
      <c r="E169" s="60">
        <v>275211.56</v>
      </c>
      <c r="F169" s="60">
        <v>275211.56</v>
      </c>
      <c r="G169" s="60">
        <f t="shared" ref="G169:G176" si="31">F169/E169*100</f>
        <v>100</v>
      </c>
      <c r="H169" s="125" t="s">
        <v>127</v>
      </c>
      <c r="I169" s="137">
        <v>44</v>
      </c>
      <c r="J169" s="137">
        <v>44</v>
      </c>
      <c r="K169" s="29"/>
      <c r="M169" s="23">
        <f t="shared" si="27"/>
        <v>0</v>
      </c>
      <c r="N169" s="16"/>
    </row>
    <row r="170" spans="1:14" s="15" customFormat="1" ht="108.75" customHeight="1" x14ac:dyDescent="0.25">
      <c r="A170" s="70" t="s">
        <v>208</v>
      </c>
      <c r="B170" s="61" t="s">
        <v>49</v>
      </c>
      <c r="C170" s="56" t="s">
        <v>8</v>
      </c>
      <c r="D170" s="56" t="s">
        <v>6</v>
      </c>
      <c r="E170" s="60">
        <v>9092351.4600000009</v>
      </c>
      <c r="F170" s="60">
        <v>9039647.9299999997</v>
      </c>
      <c r="G170" s="60">
        <f t="shared" si="31"/>
        <v>99.420353137119051</v>
      </c>
      <c r="H170" s="126"/>
      <c r="I170" s="138"/>
      <c r="J170" s="138"/>
      <c r="K170" s="29" t="s">
        <v>222</v>
      </c>
      <c r="M170" s="23">
        <f t="shared" si="27"/>
        <v>52703.530000001192</v>
      </c>
      <c r="N170" s="16"/>
    </row>
    <row r="171" spans="1:14" s="15" customFormat="1" ht="53.25" customHeight="1" x14ac:dyDescent="0.25">
      <c r="A171" s="57" t="s">
        <v>89</v>
      </c>
      <c r="B171" s="140" t="s">
        <v>176</v>
      </c>
      <c r="C171" s="140"/>
      <c r="D171" s="56" t="s">
        <v>6</v>
      </c>
      <c r="E171" s="60">
        <f>E172+E175</f>
        <v>489900</v>
      </c>
      <c r="F171" s="60">
        <f>F172+F175</f>
        <v>489899.2</v>
      </c>
      <c r="G171" s="60">
        <v>99.99</v>
      </c>
      <c r="H171" s="67" t="s">
        <v>74</v>
      </c>
      <c r="I171" s="67" t="s">
        <v>74</v>
      </c>
      <c r="J171" s="67" t="s">
        <v>74</v>
      </c>
      <c r="K171" s="67" t="s">
        <v>74</v>
      </c>
      <c r="M171" s="23">
        <f t="shared" si="27"/>
        <v>0.79999999998835847</v>
      </c>
      <c r="N171" s="16"/>
    </row>
    <row r="172" spans="1:14" s="15" customFormat="1" ht="53.25" customHeight="1" x14ac:dyDescent="0.25">
      <c r="A172" s="57" t="s">
        <v>90</v>
      </c>
      <c r="B172" s="61" t="s">
        <v>81</v>
      </c>
      <c r="C172" s="56" t="s">
        <v>91</v>
      </c>
      <c r="D172" s="61" t="s">
        <v>6</v>
      </c>
      <c r="E172" s="60">
        <f>E173+E174</f>
        <v>313000</v>
      </c>
      <c r="F172" s="60">
        <f>F173+F174</f>
        <v>312999.2</v>
      </c>
      <c r="G172" s="60">
        <v>99.99</v>
      </c>
      <c r="H172" s="148" t="s">
        <v>112</v>
      </c>
      <c r="I172" s="136">
        <v>68</v>
      </c>
      <c r="J172" s="136">
        <v>69.7</v>
      </c>
      <c r="K172" s="29"/>
      <c r="M172" s="23">
        <f t="shared" si="27"/>
        <v>0.79999999998835847</v>
      </c>
      <c r="N172" s="16"/>
    </row>
    <row r="173" spans="1:14" s="15" customFormat="1" ht="50.25" customHeight="1" x14ac:dyDescent="0.25">
      <c r="A173" s="57" t="s">
        <v>92</v>
      </c>
      <c r="B173" s="61" t="s">
        <v>95</v>
      </c>
      <c r="C173" s="45" t="s">
        <v>93</v>
      </c>
      <c r="D173" s="56" t="s">
        <v>6</v>
      </c>
      <c r="E173" s="60">
        <v>160000</v>
      </c>
      <c r="F173" s="60">
        <v>160000</v>
      </c>
      <c r="G173" s="60">
        <f t="shared" si="31"/>
        <v>100</v>
      </c>
      <c r="H173" s="149"/>
      <c r="I173" s="137"/>
      <c r="J173" s="137"/>
      <c r="K173" s="29"/>
      <c r="M173" s="23">
        <f t="shared" si="27"/>
        <v>0</v>
      </c>
      <c r="N173" s="16"/>
    </row>
    <row r="174" spans="1:14" s="15" customFormat="1" ht="54" customHeight="1" x14ac:dyDescent="0.25">
      <c r="A174" s="57" t="s">
        <v>94</v>
      </c>
      <c r="B174" s="32" t="s">
        <v>96</v>
      </c>
      <c r="C174" s="45" t="s">
        <v>21</v>
      </c>
      <c r="D174" s="56" t="s">
        <v>6</v>
      </c>
      <c r="E174" s="60">
        <v>153000</v>
      </c>
      <c r="F174" s="60">
        <v>152999.20000000001</v>
      </c>
      <c r="G174" s="60">
        <v>99.99</v>
      </c>
      <c r="H174" s="150"/>
      <c r="I174" s="138"/>
      <c r="J174" s="138"/>
      <c r="K174" s="29" t="s">
        <v>226</v>
      </c>
      <c r="M174" s="23">
        <f t="shared" si="27"/>
        <v>0.79999999998835847</v>
      </c>
      <c r="N174" s="16"/>
    </row>
    <row r="175" spans="1:14" s="15" customFormat="1" ht="51.75" customHeight="1" x14ac:dyDescent="0.25">
      <c r="A175" s="57" t="s">
        <v>97</v>
      </c>
      <c r="B175" s="32" t="s">
        <v>82</v>
      </c>
      <c r="C175" s="45" t="s">
        <v>8</v>
      </c>
      <c r="D175" s="56" t="s">
        <v>6</v>
      </c>
      <c r="E175" s="60">
        <f>E176</f>
        <v>176900</v>
      </c>
      <c r="F175" s="60">
        <f>F176</f>
        <v>176900</v>
      </c>
      <c r="G175" s="60">
        <f t="shared" si="31"/>
        <v>100</v>
      </c>
      <c r="H175" s="139" t="s">
        <v>168</v>
      </c>
      <c r="I175" s="136">
        <v>29</v>
      </c>
      <c r="J175" s="136">
        <v>33</v>
      </c>
      <c r="K175" s="29"/>
      <c r="M175" s="23">
        <f t="shared" si="27"/>
        <v>0</v>
      </c>
      <c r="N175" s="16"/>
    </row>
    <row r="176" spans="1:14" s="15" customFormat="1" ht="56.25" customHeight="1" x14ac:dyDescent="0.25">
      <c r="A176" s="57" t="s">
        <v>98</v>
      </c>
      <c r="B176" s="32" t="s">
        <v>99</v>
      </c>
      <c r="C176" s="45" t="s">
        <v>8</v>
      </c>
      <c r="D176" s="56" t="s">
        <v>6</v>
      </c>
      <c r="E176" s="60">
        <v>176900</v>
      </c>
      <c r="F176" s="60">
        <v>176900</v>
      </c>
      <c r="G176" s="60">
        <f t="shared" si="31"/>
        <v>100</v>
      </c>
      <c r="H176" s="126"/>
      <c r="I176" s="138"/>
      <c r="J176" s="138"/>
      <c r="K176" s="29"/>
      <c r="M176" s="23">
        <f t="shared" si="27"/>
        <v>0</v>
      </c>
      <c r="N176" s="16"/>
    </row>
    <row r="177" spans="1:14" s="15" customFormat="1" ht="56.25" customHeight="1" x14ac:dyDescent="0.25">
      <c r="A177" s="82"/>
      <c r="B177" s="83"/>
      <c r="C177" s="84"/>
      <c r="D177" s="85"/>
      <c r="E177" s="86"/>
      <c r="F177" s="86"/>
      <c r="G177" s="86"/>
      <c r="H177" s="87"/>
      <c r="I177" s="88"/>
      <c r="J177" s="88"/>
      <c r="K177" s="89"/>
      <c r="M177" s="23"/>
      <c r="N177" s="16"/>
    </row>
    <row r="178" spans="1:14" s="4" customFormat="1" ht="51.75" customHeight="1" x14ac:dyDescent="0.3">
      <c r="A178" s="143" t="s">
        <v>232</v>
      </c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M178" s="23">
        <f t="shared" si="27"/>
        <v>0</v>
      </c>
      <c r="N178" s="9"/>
    </row>
    <row r="179" spans="1:14" s="4" customFormat="1" x14ac:dyDescent="0.25">
      <c r="F179" s="15"/>
      <c r="J179" s="6"/>
      <c r="K179" s="7"/>
      <c r="N179" s="9"/>
    </row>
    <row r="180" spans="1:14" s="4" customFormat="1" x14ac:dyDescent="0.25">
      <c r="F180" s="15"/>
      <c r="J180" s="6"/>
      <c r="K180" s="7"/>
      <c r="N180" s="9"/>
    </row>
    <row r="181" spans="1:14" s="4" customFormat="1" x14ac:dyDescent="0.25">
      <c r="F181" s="15"/>
      <c r="J181" s="6"/>
      <c r="K181" s="7"/>
      <c r="N181" s="9"/>
    </row>
  </sheetData>
  <mergeCells count="230">
    <mergeCell ref="K54:K56"/>
    <mergeCell ref="K59:K61"/>
    <mergeCell ref="I52:I62"/>
    <mergeCell ref="J52:J62"/>
    <mergeCell ref="B22:B24"/>
    <mergeCell ref="A26:A28"/>
    <mergeCell ref="H52:H62"/>
    <mergeCell ref="H121:H125"/>
    <mergeCell ref="I121:I125"/>
    <mergeCell ref="J121:J125"/>
    <mergeCell ref="C59:C61"/>
    <mergeCell ref="A30:A32"/>
    <mergeCell ref="B30:B32"/>
    <mergeCell ref="C30:C32"/>
    <mergeCell ref="B45:C49"/>
    <mergeCell ref="A45:A49"/>
    <mergeCell ref="A54:A56"/>
    <mergeCell ref="H91:H93"/>
    <mergeCell ref="I91:I93"/>
    <mergeCell ref="J91:J93"/>
    <mergeCell ref="K83:K90"/>
    <mergeCell ref="K91:K93"/>
    <mergeCell ref="H94:H96"/>
    <mergeCell ref="I94:I96"/>
    <mergeCell ref="J94:J96"/>
    <mergeCell ref="H97:H120"/>
    <mergeCell ref="J97:J120"/>
    <mergeCell ref="H71:H90"/>
    <mergeCell ref="I71:I90"/>
    <mergeCell ref="J71:J90"/>
    <mergeCell ref="I66:I69"/>
    <mergeCell ref="J66:J69"/>
    <mergeCell ref="H63:H65"/>
    <mergeCell ref="H66:H69"/>
    <mergeCell ref="B54:B56"/>
    <mergeCell ref="H10:H14"/>
    <mergeCell ref="I10:I14"/>
    <mergeCell ref="J10:J14"/>
    <mergeCell ref="K10:K14"/>
    <mergeCell ref="H15:H18"/>
    <mergeCell ref="I15:I18"/>
    <mergeCell ref="J15:J18"/>
    <mergeCell ref="K15:K18"/>
    <mergeCell ref="H29:H32"/>
    <mergeCell ref="H19:H28"/>
    <mergeCell ref="A10:C14"/>
    <mergeCell ref="B33:B36"/>
    <mergeCell ref="A33:A36"/>
    <mergeCell ref="C33:C36"/>
    <mergeCell ref="B37:B40"/>
    <mergeCell ref="A37:A40"/>
    <mergeCell ref="C37:C40"/>
    <mergeCell ref="B15:C18"/>
    <mergeCell ref="A15:A18"/>
    <mergeCell ref="K1:K2"/>
    <mergeCell ref="A3:K3"/>
    <mergeCell ref="A4:K4"/>
    <mergeCell ref="A6:K6"/>
    <mergeCell ref="A5:XFD5"/>
    <mergeCell ref="H50:H51"/>
    <mergeCell ref="C22:C24"/>
    <mergeCell ref="K19:K21"/>
    <mergeCell ref="I19:I28"/>
    <mergeCell ref="J19:J28"/>
    <mergeCell ref="H33:H44"/>
    <mergeCell ref="I33:I44"/>
    <mergeCell ref="J33:J44"/>
    <mergeCell ref="H45:H49"/>
    <mergeCell ref="I45:I49"/>
    <mergeCell ref="J45:J49"/>
    <mergeCell ref="I50:I51"/>
    <mergeCell ref="J50:J51"/>
    <mergeCell ref="O19:O21"/>
    <mergeCell ref="K22:K24"/>
    <mergeCell ref="K26:K28"/>
    <mergeCell ref="K50:K53"/>
    <mergeCell ref="K152:K154"/>
    <mergeCell ref="K66:K69"/>
    <mergeCell ref="K63:K65"/>
    <mergeCell ref="K79:K82"/>
    <mergeCell ref="J63:J65"/>
    <mergeCell ref="I63:I65"/>
    <mergeCell ref="K94:K96"/>
    <mergeCell ref="K72:K74"/>
    <mergeCell ref="K30:K32"/>
    <mergeCell ref="I29:I32"/>
    <mergeCell ref="J29:J32"/>
    <mergeCell ref="K45:K49"/>
    <mergeCell ref="K121:K125"/>
    <mergeCell ref="K33:K36"/>
    <mergeCell ref="K37:K40"/>
    <mergeCell ref="K41:K44"/>
    <mergeCell ref="K75:K78"/>
    <mergeCell ref="K97:K100"/>
    <mergeCell ref="K101:K104"/>
    <mergeCell ref="K105:K108"/>
    <mergeCell ref="K109:K112"/>
    <mergeCell ref="K113:K116"/>
    <mergeCell ref="K117:K120"/>
    <mergeCell ref="I97:I120"/>
    <mergeCell ref="A163:A165"/>
    <mergeCell ref="B163:B165"/>
    <mergeCell ref="C163:C165"/>
    <mergeCell ref="A79:A82"/>
    <mergeCell ref="A83:A86"/>
    <mergeCell ref="A156:A158"/>
    <mergeCell ref="B156:B158"/>
    <mergeCell ref="C156:C158"/>
    <mergeCell ref="B79:B82"/>
    <mergeCell ref="C79:C82"/>
    <mergeCell ref="B83:B86"/>
    <mergeCell ref="C83:C86"/>
    <mergeCell ref="A152:A154"/>
    <mergeCell ref="B152:B154"/>
    <mergeCell ref="C152:C154"/>
    <mergeCell ref="B160:B162"/>
    <mergeCell ref="A94:A96"/>
    <mergeCell ref="B94:B96"/>
    <mergeCell ref="C94:C96"/>
    <mergeCell ref="B105:B108"/>
    <mergeCell ref="A121:A125"/>
    <mergeCell ref="B97:B100"/>
    <mergeCell ref="A97:A100"/>
    <mergeCell ref="C97:C100"/>
    <mergeCell ref="A178:K178"/>
    <mergeCell ref="D167:D168"/>
    <mergeCell ref="G167:G168"/>
    <mergeCell ref="A167:A168"/>
    <mergeCell ref="E167:E168"/>
    <mergeCell ref="F167:F168"/>
    <mergeCell ref="B167:B168"/>
    <mergeCell ref="C167:C168"/>
    <mergeCell ref="A160:A162"/>
    <mergeCell ref="H160:H165"/>
    <mergeCell ref="I160:I165"/>
    <mergeCell ref="J160:J165"/>
    <mergeCell ref="B171:C171"/>
    <mergeCell ref="H172:H174"/>
    <mergeCell ref="I172:I174"/>
    <mergeCell ref="J172:J174"/>
    <mergeCell ref="H175:H176"/>
    <mergeCell ref="I175:I176"/>
    <mergeCell ref="J175:J176"/>
    <mergeCell ref="I169:I170"/>
    <mergeCell ref="J169:J170"/>
    <mergeCell ref="K160:K162"/>
    <mergeCell ref="K167:K168"/>
    <mergeCell ref="K163:K165"/>
    <mergeCell ref="H169:H170"/>
    <mergeCell ref="H126:H130"/>
    <mergeCell ref="I126:I130"/>
    <mergeCell ref="J126:J130"/>
    <mergeCell ref="B145:C147"/>
    <mergeCell ref="H145:H147"/>
    <mergeCell ref="I145:I147"/>
    <mergeCell ref="J145:J147"/>
    <mergeCell ref="H152:H158"/>
    <mergeCell ref="I152:I158"/>
    <mergeCell ref="J152:J158"/>
    <mergeCell ref="B136:B138"/>
    <mergeCell ref="C136:C138"/>
    <mergeCell ref="I148:I151"/>
    <mergeCell ref="J148:J151"/>
    <mergeCell ref="H148:H151"/>
    <mergeCell ref="B166:C166"/>
    <mergeCell ref="C160:C162"/>
    <mergeCell ref="H136:H144"/>
    <mergeCell ref="I136:I144"/>
    <mergeCell ref="J136:J144"/>
    <mergeCell ref="H132:H135"/>
    <mergeCell ref="I132:I135"/>
    <mergeCell ref="J132:J135"/>
    <mergeCell ref="K156:K158"/>
    <mergeCell ref="K145:K147"/>
    <mergeCell ref="B26:B28"/>
    <mergeCell ref="C26:C28"/>
    <mergeCell ref="C54:C56"/>
    <mergeCell ref="C50:C53"/>
    <mergeCell ref="A19:A21"/>
    <mergeCell ref="B19:B21"/>
    <mergeCell ref="C19:C21"/>
    <mergeCell ref="A50:A53"/>
    <mergeCell ref="B50:B53"/>
    <mergeCell ref="B41:B44"/>
    <mergeCell ref="C41:C44"/>
    <mergeCell ref="A41:A44"/>
    <mergeCell ref="B66:B69"/>
    <mergeCell ref="A66:A69"/>
    <mergeCell ref="C66:C69"/>
    <mergeCell ref="A63:A65"/>
    <mergeCell ref="C63:C65"/>
    <mergeCell ref="B63:B65"/>
    <mergeCell ref="A22:A24"/>
    <mergeCell ref="A59:A61"/>
    <mergeCell ref="A145:A147"/>
    <mergeCell ref="B59:B61"/>
    <mergeCell ref="C72:C74"/>
    <mergeCell ref="A72:A74"/>
    <mergeCell ref="B72:B74"/>
    <mergeCell ref="B101:B104"/>
    <mergeCell ref="A101:A104"/>
    <mergeCell ref="C101:C104"/>
    <mergeCell ref="A75:A78"/>
    <mergeCell ref="B75:B78"/>
    <mergeCell ref="C75:C78"/>
    <mergeCell ref="A87:A90"/>
    <mergeCell ref="B87:B90"/>
    <mergeCell ref="C87:C90"/>
    <mergeCell ref="A91:A93"/>
    <mergeCell ref="B91:B93"/>
    <mergeCell ref="C91:C93"/>
    <mergeCell ref="A136:A138"/>
    <mergeCell ref="A139:A141"/>
    <mergeCell ref="B139:B141"/>
    <mergeCell ref="C139:C141"/>
    <mergeCell ref="B142:B144"/>
    <mergeCell ref="A142:A144"/>
    <mergeCell ref="C142:C144"/>
    <mergeCell ref="A105:A108"/>
    <mergeCell ref="C105:C108"/>
    <mergeCell ref="B109:B112"/>
    <mergeCell ref="A109:A112"/>
    <mergeCell ref="C109:C112"/>
    <mergeCell ref="B113:B116"/>
    <mergeCell ref="B117:B120"/>
    <mergeCell ref="A113:A116"/>
    <mergeCell ref="A117:A120"/>
    <mergeCell ref="C113:C116"/>
    <mergeCell ref="C117:C120"/>
    <mergeCell ref="B121:C125"/>
  </mergeCells>
  <pageMargins left="0.39370078740157483" right="0" top="0.55118110236220474" bottom="0.39370078740157483" header="0.31496062992125984" footer="0.31496062992125984"/>
  <pageSetup paperSize="9" scale="50" firstPageNumber="7" orientation="landscape" useFirstPageNumber="1" r:id="rId1"/>
  <rowBreaks count="1" manualBreakCount="1">
    <brk id="58" max="10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таблица 2</vt:lpstr>
      <vt:lpstr>'таблица 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Komp</cp:lastModifiedBy>
  <cp:lastPrinted>2024-03-21T02:57:15Z</cp:lastPrinted>
  <dcterms:created xsi:type="dcterms:W3CDTF">2017-02-15T03:29:31Z</dcterms:created>
  <dcterms:modified xsi:type="dcterms:W3CDTF">2024-03-21T02:58:58Z</dcterms:modified>
</cp:coreProperties>
</file>