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tyutrina\Desktop\!Тютрина О.В\Отчеты\отчет по программе\отчет по программе 2023\"/>
    </mc:Choice>
  </mc:AlternateContent>
  <xr:revisionPtr revIDLastSave="0" documentId="13_ncr:1_{D175E443-6269-472D-9BEC-12911AB7D8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сур. обесп." sheetId="1" r:id="rId1"/>
  </sheets>
  <definedNames>
    <definedName name="_xlnm.Print_Area" localSheetId="0">'ресур. обесп.'!$A$1:$K$111</definedName>
  </definedNames>
  <calcPr calcId="191029"/>
</workbook>
</file>

<file path=xl/calcChain.xml><?xml version="1.0" encoding="utf-8"?>
<calcChain xmlns="http://schemas.openxmlformats.org/spreadsheetml/2006/main">
  <c r="G67" i="1" l="1"/>
  <c r="G96" i="1"/>
  <c r="F88" i="1"/>
  <c r="E86" i="1"/>
  <c r="E85" i="1" s="1"/>
  <c r="F86" i="1" l="1"/>
  <c r="F76" i="1"/>
  <c r="F69" i="1" s="1"/>
  <c r="E76" i="1"/>
  <c r="E69" i="1" s="1"/>
  <c r="E91" i="1"/>
  <c r="F91" i="1" l="1"/>
  <c r="G92" i="1"/>
  <c r="L92" i="1"/>
  <c r="G93" i="1"/>
  <c r="L93" i="1"/>
  <c r="L87" i="1"/>
  <c r="N87" i="1" s="1"/>
  <c r="L98" i="1"/>
  <c r="M98" i="1"/>
  <c r="L78" i="1"/>
  <c r="L79" i="1"/>
  <c r="L80" i="1"/>
  <c r="L81" i="1"/>
  <c r="L82" i="1"/>
  <c r="L83" i="1"/>
  <c r="L84" i="1"/>
  <c r="L89" i="1"/>
  <c r="L90" i="1"/>
  <c r="L95" i="1"/>
  <c r="L96" i="1"/>
  <c r="E75" i="1" l="1"/>
  <c r="N98" i="1"/>
  <c r="L91" i="1"/>
  <c r="G91" i="1"/>
  <c r="G80" i="1"/>
  <c r="E70" i="1" l="1"/>
  <c r="G76" i="1"/>
  <c r="E97" i="1"/>
  <c r="E68" i="1" s="1"/>
  <c r="E67" i="1" s="1"/>
  <c r="E94" i="1"/>
  <c r="E88" i="1"/>
  <c r="F97" i="1" l="1"/>
  <c r="L97" i="1" s="1"/>
  <c r="F94" i="1"/>
  <c r="L88" i="1"/>
  <c r="F77" i="1"/>
  <c r="G83" i="1"/>
  <c r="L94" i="1" l="1"/>
  <c r="G94" i="1"/>
  <c r="L77" i="1"/>
  <c r="F85" i="1"/>
  <c r="F75" i="1" s="1"/>
  <c r="F68" i="1" l="1"/>
  <c r="F67" i="1" s="1"/>
  <c r="F70" i="1"/>
  <c r="G95" i="1"/>
  <c r="G86" i="1"/>
  <c r="G87" i="1"/>
  <c r="G88" i="1"/>
  <c r="G89" i="1"/>
  <c r="G90" i="1"/>
  <c r="G78" i="1"/>
  <c r="G79" i="1"/>
  <c r="G81" i="1"/>
  <c r="G82" i="1"/>
  <c r="G84" i="1"/>
  <c r="G75" i="1"/>
  <c r="G77" i="1"/>
  <c r="G69" i="1" l="1"/>
  <c r="G85" i="1"/>
  <c r="G68" i="1"/>
  <c r="G70" i="1" l="1"/>
  <c r="F103" i="1"/>
  <c r="F102" i="1" s="1"/>
  <c r="E105" i="1"/>
  <c r="E102" i="1" s="1"/>
  <c r="F64" i="1" l="1"/>
  <c r="F54" i="1" s="1"/>
  <c r="E64" i="1"/>
  <c r="E51" i="1"/>
  <c r="E49" i="1" s="1"/>
  <c r="F49" i="1"/>
  <c r="E46" i="1"/>
  <c r="E44" i="1" s="1"/>
  <c r="F44" i="1"/>
  <c r="F40" i="1"/>
  <c r="E40" i="1"/>
  <c r="E33" i="1"/>
  <c r="E29" i="1" s="1"/>
  <c r="F29" i="1"/>
  <c r="F11" i="1"/>
  <c r="E11" i="1"/>
  <c r="F28" i="1" l="1"/>
  <c r="F10" i="1" s="1"/>
  <c r="E28" i="1"/>
  <c r="E54" i="1"/>
  <c r="E10" i="1" l="1"/>
</calcChain>
</file>

<file path=xl/sharedStrings.xml><?xml version="1.0" encoding="utf-8"?>
<sst xmlns="http://schemas.openxmlformats.org/spreadsheetml/2006/main" count="349" uniqueCount="211">
  <si>
    <t>Отчет об исполнении мероприятий муниципальной программы</t>
  </si>
  <si>
    <t>№ п/п</t>
  </si>
  <si>
    <t>Источник финансирования</t>
  </si>
  <si>
    <t>Обоснование причин отклонения (при наличии)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</si>
  <si>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2015-2018 годы </t>
  </si>
  <si>
    <t>Администрация города Усолье-Сибирское, Дума города Усолье-Сибирское, КСП города Усолье-Сибирское</t>
  </si>
  <si>
    <t>Бюджет города</t>
  </si>
  <si>
    <t>*</t>
  </si>
  <si>
    <t>1</t>
  </si>
  <si>
    <t>Подпрограмма 1 "Управление муниципальными финансами города Усолье-Сибирское" на 2015-2018 годы</t>
  </si>
  <si>
    <t>Комитет по финансам</t>
  </si>
  <si>
    <t>1.1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</si>
  <si>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</si>
  <si>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Комитет по финансам администрации горорда</t>
  </si>
  <si>
    <t>Наличие нормативных правовых актов по организации составления проекта бюджета города, (ед)</t>
  </si>
  <si>
    <t>Удельный вес расходов бюджета города, формируемых в рамках целевых программ, в общем объеме расходов бюджета города в отчетном финансовом году, (%)</t>
  </si>
  <si>
    <t>не менее 89</t>
  </si>
  <si>
    <t>Отношение прироста расходов бюджета города в отчетном финансовом году, не обеспеченных соответствующим приростом доходов бюджета города, к объему расходов бюджета города, (коэф.)</t>
  </si>
  <si>
    <t>≤0</t>
  </si>
  <si>
    <t>Отношение объема просроченной кредиторской задолженности к расходам бюджета города, (%)</t>
  </si>
  <si>
    <t>≤0,5</t>
  </si>
  <si>
    <t>Проведение публичных слушаний по проекту бюджета города и годовому отчету об исполнении бюджета города в соответствии с установленным порядком, (ед)</t>
  </si>
  <si>
    <t>Своевременное предоставление бюджетной (бухгалтерской) отчетности в Министерство финансов Иркутской области, (коэф.)</t>
  </si>
  <si>
    <t>1.2</t>
  </si>
  <si>
    <t>Основное мероприятие 1.2                         Организация работы по наполнению доходами бюджета города</t>
  </si>
  <si>
    <t>Без финансирования</t>
  </si>
  <si>
    <t>Исполнение бюджета города по доходам без учета безвозмездных поступлений к утвержденному уровню, (%)</t>
  </si>
  <si>
    <t>не более  10</t>
  </si>
  <si>
    <t>1.3</t>
  </si>
  <si>
    <t>Основное мероприя 1.3                                                   Управление муниципальным долгом города Усолье-Сибирское и его обслуживание</t>
  </si>
  <si>
    <t>Уровень муниципального долга, (%)</t>
  </si>
  <si>
    <t>не более 100</t>
  </si>
  <si>
    <t>Экономия расходов на обслуживание муниципального долга, (%)</t>
  </si>
  <si>
    <t>не менее   5</t>
  </si>
  <si>
    <t xml:space="preserve">Отсутствие просроченной задолженности по долговым обязательствам города Усолье-Сибирское, (ед) </t>
  </si>
  <si>
    <t>1.4</t>
  </si>
  <si>
    <t>Основное мероприятие 1.4                         Совершенствование осуществления внутреннего муни-ципального финансового контроля в сфере бюджет-ных  правоотношений, контроля за соблюдением за-конодательства Российской Федерации и иных норма-тивных правовых актов о контрактной системе в сфере закупок товаров, работ, услуг для обеспечения муни-ципальных нужд на территории города Усолье-Сибирское</t>
  </si>
  <si>
    <t>Удельный вес контрольных мероприятий (проверок), проведенных с нарушением сроков, (%)</t>
  </si>
  <si>
    <t>Доля исполненных представлений о ненадлежащем исполнении бюджета города (предписаний о нарушении требований бюджетного законодательства) к общему количеству представлений (предписаний), выданных по результатам контрольных мероприятий</t>
  </si>
  <si>
    <t>не менее 90</t>
  </si>
  <si>
    <t>2.</t>
  </si>
  <si>
    <t>Подпрограмма 2 "Повышение эффективности бюджетных расходов города Усолье-Сибирское" на 2015-2018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</si>
  <si>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2015-2018 годы</t>
  </si>
  <si>
    <t>Комитет по управлению муниципальным имуществом администрации города</t>
  </si>
  <si>
    <t>3.1</t>
  </si>
  <si>
    <t>Основное мероприятие 3.1                              Организация процесса управления и распоряжения муниципальным имуществом</t>
  </si>
  <si>
    <t>3.1.1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</si>
  <si>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</si>
  <si>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3.1.2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</si>
  <si>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имущества, в т.ч.</t>
  </si>
  <si>
    <t>Проведение рыночной оценки права на установку и эксплуатацию рекламных конструкций</t>
  </si>
  <si>
    <t>3.1.3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</si>
  <si>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</si>
  <si>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3.1.4</t>
  </si>
  <si>
    <t>Мероприятие 3.1.4                                                               Размещение информационных сообщений в печатном издании, в т.ч.</t>
  </si>
  <si>
    <t>Размещение информационных сообщений в печатном издании в отношении рекламных конструкций</t>
  </si>
  <si>
    <t>3.1.5</t>
  </si>
  <si>
    <t>Мероприятие 3.1.5                                                                    Списание и утилизация муниципального имущества</t>
  </si>
  <si>
    <t>3.1.6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</si>
  <si>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</si>
  <si>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3.1.7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</si>
  <si>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</si>
  <si>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3.1.8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</si>
  <si>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</si>
  <si>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3.2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</si>
  <si>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</si>
  <si>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3.2.1</t>
  </si>
  <si>
    <t>Мероприятие  3.2.1                                                             Обеспечение полноты зарегистрированных прав муниципального образования города Усолье-Сибирское на земельные участки под объектами города Усолье-Сибирское</t>
  </si>
  <si>
    <t>3.2.2</t>
  </si>
  <si>
    <t>Мероприятие 3.2.2                                                                       Обеспечение полноты зарегистрированных прав муниципального образования  »город Усолье-Сибирское » на земельные участки расположенные на территории муниципального образования города Усолье-Сибирское, государственная собственность на которые не разграничена</t>
  </si>
  <si>
    <t>3.2.3</t>
  </si>
  <si>
    <t>Мероприятие 3.2.3                                                               Проведение рыночной оценки приватизируемых или предоставляемых в аренду земельных участков</t>
  </si>
  <si>
    <t>3.3</t>
  </si>
  <si>
    <t>Основное мероприятие 3.3
Выполнение обязательств по владению и пользованию муниципальным имуществом</t>
  </si>
  <si>
    <t>3.3.1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</si>
  <si>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</si>
  <si>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3.3.2</t>
  </si>
  <si>
    <t>Мероприятие 3.3.2                                                                                       Исполнение обязательств при владении и пользовании транспортными средствами (ОСАГО и транспортный налог)</t>
  </si>
  <si>
    <t>3.3.3</t>
  </si>
  <si>
    <t>Мероприятие 3.3.3                                                                                       Исполнение обязательств по содержанию сооружений - водонапорных скважин</t>
  </si>
  <si>
    <t>3.3.4</t>
  </si>
  <si>
    <t>Мероприятие 3.3.4                                                                                       Исполнение обязательств по покупке оборудования для нужд города (насосы, пожарный гидрант)</t>
  </si>
  <si>
    <t>3.4</t>
  </si>
  <si>
    <t>Основное мероприятие 3.4 
Руководство и управление в сфере установленных функций</t>
  </si>
  <si>
    <t>3.4.1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</si>
  <si>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</si>
  <si>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3.4.2</t>
  </si>
  <si>
    <t>Мероприятие 3.4.2                                                                         Внедрение программного продукта для учета и управления муниципальным имуществом, система электронного документооборота, услуги по сопровождению программного обеспечения</t>
  </si>
  <si>
    <t>3.4.3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</si>
  <si>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</si>
  <si>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3.4.4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</si>
  <si>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</si>
  <si>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Подпрограмма 4 "Совершенствование муниципального управления города Усолье-Сибирское" на 2015-2018 годы</t>
  </si>
  <si>
    <t>4.1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</si>
  <si>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</si>
  <si>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Управление по социально-экономическим вопросам</t>
  </si>
  <si>
    <t>Наличие нормативных правовых актов о разработке, формировании и оценке эффективности реализации муниципальных программ, (ед)</t>
  </si>
  <si>
    <t>Наличие, согласованного министерством экономического развития, прогноза социально-экономического развития муниципального образования, (ед)</t>
  </si>
  <si>
    <t>Количество предоставленных консультаций комитетом экономического развития гражданам по вопросам развития малого и среднего предпринимательства, в том числе, обратившимся в Общественную приемную для субъектов малого и среднего предпринимательства при администрации города Усолье-Сибирское, (ед)</t>
  </si>
  <si>
    <t>не менее 93</t>
  </si>
  <si>
    <t>Количество организаций, вовлеченных в социально-экономическое сотрудничество между администрацией города и хозяйствующими субъектами малого и среднего предпринимательства города Усолье-Сибирское, (ед)</t>
  </si>
  <si>
    <t>не менее 74</t>
  </si>
  <si>
    <t>Удельный вес проведенных проверок по соблюдению трудового законодательства и иных нормативных правовых актов, содержащих нормы трудового права, в организациях, подведомственных органам местного самоуправления муниципального образования "город Усолье-Сибирское"в количестве плановых проверок, (%)</t>
  </si>
  <si>
    <t>Обеспеченность населения торговыми площадями, (кв.м/тыс.чел.)</t>
  </si>
  <si>
    <t>4.2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</si>
  <si>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муниципальных закупок города Усолье-Сибирское</t>
  </si>
  <si>
    <t>Отдел регулирования контрактной системы в сфере закупок</t>
  </si>
  <si>
    <t>Среднее количество участников закупок товаров, работ, услуг для муниципальных нужд, принявших участие в одной конкурентной процедуре, (ед)</t>
  </si>
  <si>
    <t>Средний процент экономии бюджетных средств при определении поставщиков конкурентными способами, (%)</t>
  </si>
  <si>
    <t>Доля объема закупок, проведенных путем состоявшихся конкурентных процедур, в общем объеме закупок, (%)</t>
  </si>
  <si>
    <t>4.3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</si>
  <si>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</si>
  <si>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Отдел архитектуры и градостроительства</t>
  </si>
  <si>
    <t>Ввод в эксплуатацию жилых домов за счет всех источников финансироания, (кв.м.)</t>
  </si>
  <si>
    <t>4.3.1</t>
  </si>
  <si>
    <t>Мероприятие 4.3.1                                                                 Внесение изменений в градостроительную документацию, разработка "Местных нормативов градостроительного проектирования"</t>
  </si>
  <si>
    <t>4.3.2</t>
  </si>
  <si>
    <t>Мероприятие 4.3.2                                                                 Обследование технического состояния и выдача заключения на многоквартирные жилые дома</t>
  </si>
  <si>
    <t>Отдел по учету и распределению жилья комитета по городскому хозяйству администрации города</t>
  </si>
  <si>
    <t>4.5</t>
  </si>
  <si>
    <t xml:space="preserve">Основное мероприятие 4.5
Обеспечение деятельности администрации города Усолье-Сибирское </t>
  </si>
  <si>
    <t>Администрация города Усолье-Сибирское</t>
  </si>
  <si>
    <t>Индекс качества предоставления муниципальных услуг, (баллы)</t>
  </si>
  <si>
    <t>4.5.1</t>
  </si>
  <si>
    <t xml:space="preserve">Мероприятие 4.5.1
Обеспечение функционирования администрации города Усолье-Сибирское
</t>
  </si>
  <si>
    <t>4.5.2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</si>
  <si>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</si>
  <si>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 xml:space="preserve"> Аппарат администрации города Усолье-Сибирское</t>
  </si>
  <si>
    <t>4.5.3</t>
  </si>
  <si>
    <t xml:space="preserve">Мероприятие 4.5.3
Информационно-статистические услуги
</t>
  </si>
  <si>
    <t>4.5.4</t>
  </si>
  <si>
    <t>Мероприятие 4.5.4
Содержание МКУ ЦБ города Усолье-Сибирское</t>
  </si>
  <si>
    <t>4.6</t>
  </si>
  <si>
    <t xml:space="preserve">Основное мероприятие 4.6
Резервный фонд администрации города Усолье-Сибирское
</t>
  </si>
  <si>
    <t>Наличие резервного фонда, (ед)</t>
  </si>
  <si>
    <t>да</t>
  </si>
  <si>
    <t>4.7</t>
  </si>
  <si>
    <t>Наличие резерва материального ресурса, (ед)</t>
  </si>
  <si>
    <t>Местный бюджет</t>
  </si>
  <si>
    <t>Процент исполнения (гр.6/гр.5*100),%</t>
  </si>
  <si>
    <t xml:space="preserve">Основное мероприятие 1.1. "Развитие системы проведения официальных физкультурно-оздоровительных и спортивно-массовых мероприятий"
</t>
  </si>
  <si>
    <t xml:space="preserve">1.1.2 Спартакиада среди предприятий и учреждений города 
</t>
  </si>
  <si>
    <t>1.1.</t>
  </si>
  <si>
    <t>1.1.1.</t>
  </si>
  <si>
    <t>1.1.2.</t>
  </si>
  <si>
    <t>1.1.3 Спартакиада среди средне-специальных учебных заведений</t>
  </si>
  <si>
    <t>1.1.4 Спартакиада среди общеобразовательных учреждений города</t>
  </si>
  <si>
    <t>Основное мероприятие 1.2. "Обеспечение условий, способствующих населению города Усолье-Сибирское систематически занимающихся физической культурой и массовым спортом"</t>
  </si>
  <si>
    <t>1.2.1. "Содержание спортсооружений для занятий физической культурой и спортом""</t>
  </si>
  <si>
    <t>МБУ "Спортивный комплекс "Химик", МБУ "Спортивный центр"</t>
  </si>
  <si>
    <t>1.1.4.</t>
  </si>
  <si>
    <t>1.2.</t>
  </si>
  <si>
    <t>1.2.1.</t>
  </si>
  <si>
    <t xml:space="preserve">Основное мероприятие 2.1. "Участие сборных команд и спортсменов в областных, региональных, всероссийских и международных соревнованиях"
</t>
  </si>
  <si>
    <t>Всего</t>
  </si>
  <si>
    <t>Областной бюджет</t>
  </si>
  <si>
    <t>1.1.3.</t>
  </si>
  <si>
    <t>2.1.</t>
  </si>
  <si>
    <t>Начальник отдела спорта и молодёжной политики УСЭВ администрации города</t>
  </si>
  <si>
    <t>областной бюджет</t>
  </si>
  <si>
    <t>1.1.1 Мероприятия по календарному плану</t>
  </si>
  <si>
    <t>местный бюджет</t>
  </si>
  <si>
    <t>МКУ "Городское управление капитального строительства"</t>
  </si>
  <si>
    <t>всего</t>
  </si>
  <si>
    <t>Количество физкультурно-массовых спортивных мероприятий, единиц</t>
  </si>
  <si>
    <t>Число спортсменов, занявших призовые места на областных, региональных, всероссийских и межународных соревнованиях, человек</t>
  </si>
  <si>
    <t>1.1.5.</t>
  </si>
  <si>
    <t>ОС и МП УСКВ, МБУ "Спортивный комплекс "Химик", МБУ "Спортивный центр", МБУ ДО "ДЮСШ № 1", МКУ "Городское управление капитального строительства"</t>
  </si>
  <si>
    <t>1.1.5. Спартакиада среди ветеранских организаций</t>
  </si>
  <si>
    <t>1.1.6.</t>
  </si>
  <si>
    <t xml:space="preserve">ОС и МП УСКВ, МБУ ДО "ДЮСШ № 1".
</t>
  </si>
  <si>
    <t xml:space="preserve">ОС и МП УСКВ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</si>
  <si>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МБУДО "ДЮСШ №1"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</si>
  <si>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Количество посещений занимающихся физкультурной и спортом, посещений</t>
  </si>
  <si>
    <t>Основное мероприятие 1.3.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</t>
  </si>
  <si>
    <t>1.3.</t>
  </si>
  <si>
    <t>Наименование муниципальной программы, подпрограммы  основного мероприятия, мероприятия, проекта</t>
  </si>
  <si>
    <t>Участники муниципальной программы, подпрограммы</t>
  </si>
  <si>
    <t>Наименование показателя мероприятия, единица измерения</t>
  </si>
  <si>
    <t>Приложение 2</t>
  </si>
  <si>
    <t xml:space="preserve">к Отчету </t>
  </si>
  <si>
    <t>Таблица 2</t>
  </si>
  <si>
    <t xml:space="preserve">                                                                                                                                                 </t>
  </si>
  <si>
    <t>1.1.6. Мероприятие поэтапного внедрения ВФСК "Готов к труду и обороне"</t>
  </si>
  <si>
    <t>1.5.</t>
  </si>
  <si>
    <t xml:space="preserve">     </t>
  </si>
  <si>
    <t xml:space="preserve">         Мэр города                                                           М.В. Торопкин</t>
  </si>
  <si>
    <t>1.1.7.Конкурс на звание "Лучший спортсмен года", "Лучший тренер года"</t>
  </si>
  <si>
    <t>ОСиПМ УСКВ, МБУ "Спортивный центр", МБУ ДО "ДЮСШ №1", МБУ ДО "ДДТ"</t>
  </si>
  <si>
    <t>Основное мероприятие 1.11. "Строительство  физкультурно-оздоровительного комплекса по адресу: г. Усолье-Сибирское, проспект Ленинский"</t>
  </si>
  <si>
    <t>1.4.</t>
  </si>
  <si>
    <t>1.1.7.</t>
  </si>
  <si>
    <t xml:space="preserve">В связи с низкой доходной частью бюджета города фактическое финансирование ниже планового </t>
  </si>
  <si>
    <t>Экономия по коммунальным услугам  согласно фактического потребления, а также экономия по начислениям на заработную плату в сумме 110290,02 руб.. В связи с низкой доходной частью бюджета города Усолье-Сибирское, оплата кредиторской задолженности за декабрь 2021 года  произведена в январе 2022 в сумме   744 551,71 руб.</t>
  </si>
  <si>
    <t>Доведены БА в размере 2 376 020,00 руб., при проведении аукциона сложилась экономия. . Сложившаяся экономия в размере 51 293,05 была перемещена в муниципальную программу "Развитие образования" на приобретения спортивного оборудования для МБУ ДО "ДЮСШ №1"</t>
  </si>
  <si>
    <t>ОС и МП УСКВ, МБУ "Спортивный центр", МБУ ДО "ДЮСШ № 1", МБУ ДО "ДДТ", МБУ "Спортивный комплекс "Химик"</t>
  </si>
  <si>
    <t>Единовременная пропускная способность объектов спорта, введенных в эксплуатацию в рамках муниципальной программы по направлению, касающемуся совершенствования условий для развития массового спорта ( нарастающим итогом)</t>
  </si>
  <si>
    <t xml:space="preserve"> города Усолье-Сибирское "Развитие физической культуры и спорта" на 2019-2026 годы</t>
  </si>
  <si>
    <t>за 2023 год</t>
  </si>
  <si>
    <t>Объем финансирования, предусмотренный на 2023 год, руб.</t>
  </si>
  <si>
    <t>Профинансировано за 2023 год, руб.</t>
  </si>
  <si>
    <t>Плановое значение показателя мероприятия на 2023 год</t>
  </si>
  <si>
    <t>Фактическое значение показателя мероприятия за 2023 год</t>
  </si>
  <si>
    <t>Муниципальная программа  города Усолье-Сибирское"Развитие физической культуры и спорта " на 2019-2026 годы</t>
  </si>
  <si>
    <t>Подпрограмма 1 "Развитие физической культуры и масового спорта" на 2019-2026 годы</t>
  </si>
  <si>
    <t>Подпрограмма 2 "Подготовка спортивного резерва" на 2019-2026 годы</t>
  </si>
  <si>
    <t>Основное мероприятие 1.12. "Обустройство теннисного корта в районе спортивного зала "Химик" по адресу: пр-т Комсомольский, 30"</t>
  </si>
  <si>
    <t>МБУ "Спортивный комплекс "Химик"</t>
  </si>
  <si>
    <t xml:space="preserve">Экономия 1 890 601,02 руб. сложилась при прохождении государственной экспертизы сметной стоимости откорректированной проектной документации.
</t>
  </si>
  <si>
    <t>Экономия в сумме 66,40 руб. сложилось в связи с тем, что командировочные расходы выплачены по фактически предоставленным документам.</t>
  </si>
  <si>
    <r>
      <rPr>
        <sz val="12"/>
        <rFont val="Times New Roman"/>
        <family val="1"/>
        <charset val="204"/>
      </rPr>
      <t>Экономия по коммунальным услугам  согласно фактического потребления, а также экономия по начислению на заработную плату в сумме 20 169,12 руб.. В связи с низкой доходной частью бюджета города Усолье-Сибирское, оплата кредиторской задолженности за декабрь 2023 года  произведена в январе 2024 в сумме   76 401,55 руб.</t>
    </r>
    <r>
      <rPr>
        <sz val="12"/>
        <color rgb="FFFF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</si>
</sst>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"/>
    <numFmt numFmtId="166" formatCode="#,##0.00_ ;\-#,##0.00\ "/>
  </numFmts>
  <fonts count="45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indexed="8"/>
      <name val="Calibri"/>
      <family val="2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Calibri"/>
      <family val="2"/>
    </font>
    <font>
      <sz val="16"/>
      <color indexed="8"/>
      <name val="Calibri"/>
      <family val="2"/>
    </font>
    <font>
      <b/>
      <sz val="12"/>
      <color indexed="9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color indexed="9"/>
      <name val="Calibri"/>
      <family val="2"/>
    </font>
    <font>
      <sz val="11"/>
      <color indexed="9"/>
      <name val="Calibri"/>
      <family val="2"/>
    </font>
    <font>
      <sz val="13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Calibri"/>
      <family val="2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b/>
      <sz val="14"/>
      <color rgb="FFFF0000"/>
      <name val="Calibri"/>
      <family val="2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4"/>
      <name val="Calibri"/>
      <family val="2"/>
      <charset val="204"/>
    </font>
    <font>
      <sz val="12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8" fillId="0" borderId="0" applyFont="0" applyFill="0" applyBorder="0" applyAlignment="0" applyProtection="0"/>
  </cellStyleXfs>
  <cellXfs count="3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0" fontId="4" fillId="0" borderId="0" xfId="0" applyFont="1"/>
    <xf numFmtId="0" fontId="1" fillId="0" borderId="13" xfId="0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4" fontId="1" fillId="0" borderId="14" xfId="0" applyNumberFormat="1" applyFont="1" applyBorder="1" applyAlignment="1">
      <alignment horizontal="right" vertical="center" wrapText="1"/>
    </xf>
    <xf numFmtId="4" fontId="1" fillId="0" borderId="14" xfId="0" applyNumberFormat="1" applyFont="1" applyBorder="1" applyAlignment="1">
      <alignment horizontal="left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right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1" fillId="0" borderId="18" xfId="0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center" vertical="center" wrapText="1"/>
    </xf>
    <xf numFmtId="4" fontId="1" fillId="0" borderId="19" xfId="0" applyNumberFormat="1" applyFont="1" applyBorder="1" applyAlignment="1">
      <alignment horizontal="left" vertical="center" wrapText="1"/>
    </xf>
    <xf numFmtId="4" fontId="1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right" vertical="center"/>
    </xf>
    <xf numFmtId="4" fontId="1" fillId="0" borderId="14" xfId="0" applyNumberFormat="1" applyFont="1" applyBorder="1" applyAlignment="1">
      <alignment horizontal="right" vertical="center"/>
    </xf>
    <xf numFmtId="4" fontId="1" fillId="0" borderId="15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left" vertical="center" wrapText="1"/>
    </xf>
    <xf numFmtId="165" fontId="1" fillId="0" borderId="14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 wrapText="1"/>
    </xf>
    <xf numFmtId="0" fontId="7" fillId="0" borderId="0" xfId="0" applyFont="1"/>
    <xf numFmtId="0" fontId="0" fillId="3" borderId="0" xfId="0" applyFill="1"/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4" fontId="13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left" vertical="center" indent="15"/>
    </xf>
    <xf numFmtId="0" fontId="14" fillId="0" borderId="0" xfId="0" applyFont="1" applyAlignment="1">
      <alignment horizontal="justify" vertical="center" wrapText="1"/>
    </xf>
    <xf numFmtId="0" fontId="15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right"/>
    </xf>
    <xf numFmtId="0" fontId="16" fillId="0" borderId="0" xfId="0" applyFont="1"/>
    <xf numFmtId="0" fontId="0" fillId="0" borderId="0" xfId="0" applyAlignment="1">
      <alignment horizontal="right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" fontId="2" fillId="0" borderId="7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1" fillId="0" borderId="24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right" vertical="center"/>
    </xf>
    <xf numFmtId="4" fontId="1" fillId="0" borderId="26" xfId="0" applyNumberFormat="1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horizontal="center" vertical="top" wrapText="1"/>
    </xf>
    <xf numFmtId="4" fontId="1" fillId="0" borderId="24" xfId="0" applyNumberFormat="1" applyFont="1" applyBorder="1" applyAlignment="1">
      <alignment horizontal="center" vertical="top" wrapText="1"/>
    </xf>
    <xf numFmtId="4" fontId="1" fillId="0" borderId="27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vertical="center" wrapText="1"/>
    </xf>
    <xf numFmtId="4" fontId="6" fillId="0" borderId="23" xfId="0" applyNumberFormat="1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4" fontId="25" fillId="0" borderId="0" xfId="0" applyNumberFormat="1" applyFont="1" applyAlignment="1">
      <alignment horizontal="right" vertical="top"/>
    </xf>
    <xf numFmtId="0" fontId="26" fillId="0" borderId="0" xfId="0" applyFont="1" applyAlignment="1">
      <alignment horizontal="justify" vertical="center" wrapText="1"/>
    </xf>
    <xf numFmtId="0" fontId="27" fillId="0" borderId="0" xfId="0" applyFont="1" applyAlignment="1">
      <alignment horizontal="center" vertical="top"/>
    </xf>
    <xf numFmtId="4" fontId="27" fillId="0" borderId="0" xfId="0" applyNumberFormat="1" applyFont="1" applyAlignment="1">
      <alignment horizontal="right" vertical="top"/>
    </xf>
    <xf numFmtId="0" fontId="19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4" fontId="1" fillId="3" borderId="0" xfId="0" applyNumberFormat="1" applyFont="1" applyFill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indent="15"/>
    </xf>
    <xf numFmtId="0" fontId="0" fillId="0" borderId="34" xfId="0" applyBorder="1"/>
    <xf numFmtId="4" fontId="8" fillId="0" borderId="0" xfId="0" applyNumberFormat="1" applyFont="1" applyAlignment="1">
      <alignment horizontal="center" vertical="center" wrapText="1"/>
    </xf>
    <xf numFmtId="0" fontId="29" fillId="0" borderId="13" xfId="0" applyFont="1" applyBorder="1" applyAlignment="1">
      <alignment horizontal="center" vertical="center"/>
    </xf>
    <xf numFmtId="4" fontId="30" fillId="0" borderId="13" xfId="0" applyNumberFormat="1" applyFont="1" applyBorder="1" applyAlignment="1">
      <alignment horizontal="center" vertical="center"/>
    </xf>
    <xf numFmtId="4" fontId="29" fillId="0" borderId="13" xfId="0" applyNumberFormat="1" applyFont="1" applyBorder="1" applyAlignment="1">
      <alignment horizontal="center" vertical="center" wrapText="1"/>
    </xf>
    <xf numFmtId="3" fontId="29" fillId="0" borderId="13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vertical="center" wrapText="1"/>
    </xf>
    <xf numFmtId="49" fontId="1" fillId="0" borderId="13" xfId="0" applyNumberFormat="1" applyFont="1" applyBorder="1" applyAlignment="1">
      <alignment horizontal="center" vertical="top" wrapText="1"/>
    </xf>
    <xf numFmtId="0" fontId="3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/>
    </xf>
    <xf numFmtId="4" fontId="8" fillId="3" borderId="0" xfId="0" applyNumberFormat="1" applyFont="1" applyFill="1" applyAlignment="1">
      <alignment horizontal="right" vertical="center"/>
    </xf>
    <xf numFmtId="4" fontId="8" fillId="0" borderId="0" xfId="0" applyNumberFormat="1" applyFont="1" applyAlignment="1">
      <alignment horizontal="left" vertical="center"/>
    </xf>
    <xf numFmtId="4" fontId="8" fillId="0" borderId="0" xfId="0" applyNumberFormat="1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top"/>
    </xf>
    <xf numFmtId="0" fontId="3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4" fontId="30" fillId="0" borderId="13" xfId="0" applyNumberFormat="1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3" fontId="38" fillId="0" borderId="13" xfId="0" applyNumberFormat="1" applyFont="1" applyBorder="1" applyAlignment="1">
      <alignment horizontal="center" vertical="center"/>
    </xf>
    <xf numFmtId="164" fontId="0" fillId="0" borderId="0" xfId="1" applyFont="1"/>
    <xf numFmtId="164" fontId="2" fillId="0" borderId="0" xfId="1" applyFont="1" applyAlignment="1"/>
    <xf numFmtId="164" fontId="1" fillId="0" borderId="0" xfId="1" applyFont="1"/>
    <xf numFmtId="164" fontId="2" fillId="0" borderId="0" xfId="1" applyFont="1" applyBorder="1" applyAlignment="1">
      <alignment vertical="center" wrapText="1"/>
    </xf>
    <xf numFmtId="164" fontId="4" fillId="0" borderId="0" xfId="1" applyFont="1"/>
    <xf numFmtId="164" fontId="0" fillId="0" borderId="0" xfId="1" applyFont="1" applyFill="1"/>
    <xf numFmtId="164" fontId="7" fillId="0" borderId="0" xfId="1" applyFont="1" applyFill="1"/>
    <xf numFmtId="164" fontId="0" fillId="0" borderId="34" xfId="1" applyFont="1" applyBorder="1"/>
    <xf numFmtId="164" fontId="0" fillId="3" borderId="0" xfId="1" applyFont="1" applyFill="1"/>
    <xf numFmtId="164" fontId="11" fillId="0" borderId="0" xfId="1" applyFont="1"/>
    <xf numFmtId="164" fontId="41" fillId="0" borderId="0" xfId="1" applyFont="1"/>
    <xf numFmtId="166" fontId="0" fillId="0" borderId="0" xfId="1" applyNumberFormat="1" applyFont="1" applyAlignment="1">
      <alignment wrapText="1"/>
    </xf>
    <xf numFmtId="4" fontId="30" fillId="0" borderId="27" xfId="0" applyNumberFormat="1" applyFont="1" applyBorder="1" applyAlignment="1">
      <alignment horizontal="center" vertical="center" wrapText="1"/>
    </xf>
    <xf numFmtId="0" fontId="41" fillId="0" borderId="23" xfId="0" applyFont="1" applyBorder="1" applyAlignment="1">
      <alignment vertical="top"/>
    </xf>
    <xf numFmtId="4" fontId="6" fillId="0" borderId="13" xfId="0" applyNumberFormat="1" applyFont="1" applyBorder="1" applyAlignment="1">
      <alignment horizontal="right" vertical="center"/>
    </xf>
    <xf numFmtId="4" fontId="6" fillId="3" borderId="13" xfId="0" applyNumberFormat="1" applyFont="1" applyFill="1" applyBorder="1" applyAlignment="1">
      <alignment horizontal="right" vertical="center"/>
    </xf>
    <xf numFmtId="164" fontId="6" fillId="0" borderId="13" xfId="1" applyFont="1" applyFill="1" applyBorder="1" applyAlignment="1">
      <alignment horizontal="center" vertical="center"/>
    </xf>
    <xf numFmtId="164" fontId="6" fillId="0" borderId="13" xfId="1" applyFont="1" applyFill="1" applyBorder="1" applyAlignment="1">
      <alignment horizontal="right" vertical="center"/>
    </xf>
    <xf numFmtId="0" fontId="9" fillId="4" borderId="13" xfId="0" applyFont="1" applyFill="1" applyBorder="1" applyAlignment="1">
      <alignment horizontal="center" vertical="center" wrapText="1"/>
    </xf>
    <xf numFmtId="164" fontId="6" fillId="4" borderId="13" xfId="1" applyFont="1" applyFill="1" applyBorder="1" applyAlignment="1">
      <alignment horizontal="right" vertical="center"/>
    </xf>
    <xf numFmtId="164" fontId="3" fillId="4" borderId="13" xfId="1" applyFont="1" applyFill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/>
    </xf>
    <xf numFmtId="4" fontId="9" fillId="0" borderId="13" xfId="0" applyNumberFormat="1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right" vertical="center"/>
    </xf>
    <xf numFmtId="2" fontId="6" fillId="4" borderId="13" xfId="0" applyNumberFormat="1" applyFont="1" applyFill="1" applyBorder="1" applyAlignment="1">
      <alignment horizontal="right" vertical="center"/>
    </xf>
    <xf numFmtId="2" fontId="3" fillId="4" borderId="13" xfId="0" applyNumberFormat="1" applyFont="1" applyFill="1" applyBorder="1" applyAlignment="1">
      <alignment horizontal="right" vertical="center"/>
    </xf>
    <xf numFmtId="2" fontId="3" fillId="4" borderId="27" xfId="0" applyNumberFormat="1" applyFont="1" applyFill="1" applyBorder="1" applyAlignment="1">
      <alignment horizontal="right" vertical="center" wrapText="1"/>
    </xf>
    <xf numFmtId="3" fontId="6" fillId="0" borderId="27" xfId="0" applyNumberFormat="1" applyFont="1" applyBorder="1" applyAlignment="1">
      <alignment horizontal="center" vertical="top"/>
    </xf>
    <xf numFmtId="0" fontId="44" fillId="0" borderId="6" xfId="0" applyFont="1" applyBorder="1" applyAlignment="1">
      <alignment horizontal="center" vertical="top"/>
    </xf>
    <xf numFmtId="0" fontId="44" fillId="0" borderId="23" xfId="0" applyFont="1" applyBorder="1" applyAlignment="1">
      <alignment horizontal="center" vertical="top"/>
    </xf>
    <xf numFmtId="49" fontId="2" fillId="4" borderId="13" xfId="0" applyNumberFormat="1" applyFont="1" applyFill="1" applyBorder="1" applyAlignment="1">
      <alignment horizontal="center" vertical="center" wrapText="1"/>
    </xf>
    <xf numFmtId="0" fontId="37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7" fillId="4" borderId="13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36" fillId="4" borderId="13" xfId="0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left" vertical="center" wrapText="1"/>
    </xf>
    <xf numFmtId="49" fontId="2" fillId="4" borderId="27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top" wrapText="1"/>
    </xf>
    <xf numFmtId="0" fontId="32" fillId="0" borderId="36" xfId="0" applyFont="1" applyBorder="1" applyAlignment="1">
      <alignment vertical="top" wrapText="1"/>
    </xf>
    <xf numFmtId="0" fontId="10" fillId="0" borderId="7" xfId="0" applyFont="1" applyBorder="1" applyAlignment="1">
      <alignment horizontal="left" vertical="top" wrapText="1"/>
    </xf>
    <xf numFmtId="0" fontId="32" fillId="0" borderId="37" xfId="0" applyFont="1" applyBorder="1" applyAlignment="1">
      <alignment vertical="top" wrapText="1"/>
    </xf>
    <xf numFmtId="0" fontId="10" fillId="0" borderId="24" xfId="0" applyFont="1" applyBorder="1" applyAlignment="1">
      <alignment horizontal="left" vertical="top" wrapText="1"/>
    </xf>
    <xf numFmtId="0" fontId="32" fillId="0" borderId="38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top" wrapText="1"/>
    </xf>
    <xf numFmtId="0" fontId="32" fillId="0" borderId="6" xfId="0" applyFont="1" applyBorder="1" applyAlignment="1">
      <alignment horizontal="center" vertical="top" wrapText="1"/>
    </xf>
    <xf numFmtId="0" fontId="32" fillId="0" borderId="2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22" xfId="0" applyNumberFormat="1" applyFont="1" applyBorder="1" applyAlignment="1">
      <alignment horizontal="center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32" fillId="0" borderId="35" xfId="0" applyFont="1" applyBorder="1" applyAlignment="1">
      <alignment horizontal="center" wrapText="1"/>
    </xf>
    <xf numFmtId="0" fontId="32" fillId="0" borderId="36" xfId="0" applyFont="1" applyBorder="1" applyAlignment="1">
      <alignment horizontal="center" wrapText="1"/>
    </xf>
    <xf numFmtId="0" fontId="32" fillId="0" borderId="7" xfId="0" applyFont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37" xfId="0" applyFont="1" applyBorder="1" applyAlignment="1">
      <alignment horizontal="center" wrapText="1"/>
    </xf>
    <xf numFmtId="0" fontId="32" fillId="0" borderId="24" xfId="0" applyFont="1" applyBorder="1" applyAlignment="1">
      <alignment horizontal="center" wrapText="1"/>
    </xf>
    <xf numFmtId="0" fontId="32" fillId="0" borderId="34" xfId="0" applyFont="1" applyBorder="1" applyAlignment="1">
      <alignment horizontal="center" wrapText="1"/>
    </xf>
    <xf numFmtId="0" fontId="32" fillId="0" borderId="38" xfId="0" applyFont="1" applyBorder="1" applyAlignment="1">
      <alignment horizontal="center" wrapText="1"/>
    </xf>
    <xf numFmtId="4" fontId="38" fillId="0" borderId="13" xfId="0" applyNumberFormat="1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3" fontId="38" fillId="0" borderId="13" xfId="0" applyNumberFormat="1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top" wrapText="1"/>
    </xf>
    <xf numFmtId="4" fontId="1" fillId="0" borderId="6" xfId="0" applyNumberFormat="1" applyFont="1" applyBorder="1" applyAlignment="1">
      <alignment horizontal="center" vertical="top" wrapText="1"/>
    </xf>
    <xf numFmtId="4" fontId="1" fillId="0" borderId="23" xfId="0" applyNumberFormat="1" applyFont="1" applyBorder="1" applyAlignment="1">
      <alignment horizontal="center" vertical="top" wrapText="1"/>
    </xf>
    <xf numFmtId="4" fontId="1" fillId="0" borderId="27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4" fontId="29" fillId="0" borderId="27" xfId="0" applyNumberFormat="1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left" vertical="top" wrapText="1"/>
    </xf>
    <xf numFmtId="4" fontId="1" fillId="0" borderId="23" xfId="0" applyNumberFormat="1" applyFont="1" applyBorder="1" applyAlignment="1">
      <alignment horizontal="left" vertical="top" wrapText="1"/>
    </xf>
    <xf numFmtId="3" fontId="1" fillId="0" borderId="27" xfId="0" applyNumberFormat="1" applyFont="1" applyBorder="1" applyAlignment="1">
      <alignment horizontal="center" vertical="top" wrapText="1"/>
    </xf>
    <xf numFmtId="3" fontId="1" fillId="0" borderId="6" xfId="0" applyNumberFormat="1" applyFont="1" applyBorder="1" applyAlignment="1">
      <alignment horizontal="center" vertical="top" wrapText="1"/>
    </xf>
    <xf numFmtId="3" fontId="1" fillId="0" borderId="23" xfId="0" applyNumberFormat="1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4" fontId="30" fillId="0" borderId="27" xfId="0" applyNumberFormat="1" applyFont="1" applyBorder="1" applyAlignment="1">
      <alignment horizontal="center" vertical="center" wrapText="1"/>
    </xf>
    <xf numFmtId="4" fontId="29" fillId="0" borderId="6" xfId="0" applyNumberFormat="1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3" fontId="33" fillId="0" borderId="27" xfId="0" applyNumberFormat="1" applyFont="1" applyBorder="1" applyAlignment="1">
      <alignment horizontal="center" vertical="center"/>
    </xf>
    <xf numFmtId="3" fontId="33" fillId="0" borderId="6" xfId="0" applyNumberFormat="1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/>
    <xf numFmtId="0" fontId="1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2" fontId="3" fillId="0" borderId="27" xfId="0" applyNumberFormat="1" applyFont="1" applyBorder="1" applyAlignment="1">
      <alignment horizontal="right" vertical="center"/>
    </xf>
    <xf numFmtId="2" fontId="42" fillId="0" borderId="6" xfId="0" applyNumberFormat="1" applyFont="1" applyBorder="1" applyAlignment="1">
      <alignment horizontal="right" vertical="center"/>
    </xf>
    <xf numFmtId="2" fontId="42" fillId="0" borderId="23" xfId="0" applyNumberFormat="1" applyFont="1" applyBorder="1" applyAlignment="1">
      <alignment horizontal="right" vertical="center"/>
    </xf>
    <xf numFmtId="4" fontId="33" fillId="0" borderId="27" xfId="0" applyNumberFormat="1" applyFont="1" applyBorder="1" applyAlignment="1">
      <alignment horizontal="center" vertical="center" wrapText="1"/>
    </xf>
    <xf numFmtId="4" fontId="33" fillId="0" borderId="6" xfId="0" applyNumberFormat="1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4" fontId="3" fillId="0" borderId="27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42" fillId="0" borderId="23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 wrapText="1"/>
    </xf>
    <xf numFmtId="0" fontId="32" fillId="0" borderId="33" xfId="0" applyFont="1" applyBorder="1" applyAlignment="1">
      <alignment wrapText="1"/>
    </xf>
    <xf numFmtId="4" fontId="9" fillId="0" borderId="27" xfId="0" applyNumberFormat="1" applyFont="1" applyBorder="1" applyAlignment="1">
      <alignment horizontal="center" vertical="top" wrapText="1"/>
    </xf>
    <xf numFmtId="0" fontId="43" fillId="0" borderId="6" xfId="0" applyFont="1" applyBorder="1" applyAlignment="1">
      <alignment horizontal="center" vertical="top"/>
    </xf>
    <xf numFmtId="0" fontId="43" fillId="0" borderId="23" xfId="0" applyFont="1" applyBorder="1" applyAlignment="1">
      <alignment horizontal="center" vertical="top"/>
    </xf>
    <xf numFmtId="4" fontId="8" fillId="0" borderId="0" xfId="0" applyNumberFormat="1" applyFont="1" applyAlignment="1">
      <alignment horizontal="left" vertical="top" wrapText="1"/>
    </xf>
    <xf numFmtId="4" fontId="8" fillId="0" borderId="0" xfId="0" applyNumberFormat="1" applyFont="1" applyAlignment="1">
      <alignment horizontal="center" vertical="top"/>
    </xf>
    <xf numFmtId="3" fontId="21" fillId="0" borderId="0" xfId="0" applyNumberFormat="1" applyFont="1" applyAlignment="1">
      <alignment horizontal="left" vertical="top"/>
    </xf>
    <xf numFmtId="0" fontId="30" fillId="0" borderId="27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" fontId="30" fillId="4" borderId="27" xfId="0" applyNumberFormat="1" applyFont="1" applyFill="1" applyBorder="1" applyAlignment="1">
      <alignment horizontal="center" vertical="top" wrapText="1"/>
    </xf>
    <xf numFmtId="4" fontId="30" fillId="4" borderId="23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4"/>
  <sheetViews>
    <sheetView tabSelected="1" view="pageBreakPreview" topLeftCell="A70" zoomScale="80" zoomScaleNormal="80" zoomScaleSheetLayoutView="80" workbookViewId="0">
      <selection activeCell="K85" sqref="K85:K86"/>
    </sheetView>
  </sheetViews>
  <sheetFormatPr defaultRowHeight="15" x14ac:dyDescent="0.25"/>
  <cols>
    <col min="1" max="1" width="7.28515625" customWidth="1"/>
    <col min="2" max="2" width="60.7109375" customWidth="1"/>
    <col min="3" max="3" width="29.7109375" customWidth="1"/>
    <col min="4" max="4" width="12.85546875" customWidth="1"/>
    <col min="5" max="5" width="23.28515625" style="81" customWidth="1"/>
    <col min="6" max="6" width="27.140625" style="81" customWidth="1"/>
    <col min="7" max="7" width="16.7109375" style="81" customWidth="1"/>
    <col min="8" max="8" width="24.42578125" style="81" customWidth="1"/>
    <col min="9" max="9" width="14.28515625" style="81" customWidth="1"/>
    <col min="10" max="10" width="14" style="81" customWidth="1"/>
    <col min="11" max="11" width="65.85546875" style="81" customWidth="1"/>
    <col min="12" max="12" width="19.28515625" style="147" customWidth="1"/>
    <col min="13" max="13" width="13.85546875" style="147" customWidth="1"/>
    <col min="14" max="14" width="17.42578125" style="147" customWidth="1"/>
    <col min="15" max="15" width="86.7109375" style="147" customWidth="1"/>
    <col min="16" max="16" width="66.5703125" style="147" customWidth="1"/>
    <col min="17" max="17" width="9.140625" style="147"/>
  </cols>
  <sheetData>
    <row r="1" spans="1:17" ht="15.75" x14ac:dyDescent="0.25">
      <c r="K1" s="94" t="s">
        <v>179</v>
      </c>
    </row>
    <row r="2" spans="1:17" ht="15.75" x14ac:dyDescent="0.25">
      <c r="K2" s="94" t="s">
        <v>180</v>
      </c>
    </row>
    <row r="3" spans="1:17" ht="15.75" x14ac:dyDescent="0.25">
      <c r="K3" s="94" t="s">
        <v>181</v>
      </c>
    </row>
    <row r="4" spans="1:17" ht="15.75" x14ac:dyDescent="0.25">
      <c r="K4" s="94"/>
    </row>
    <row r="5" spans="1:17" s="1" customFormat="1" ht="18.75" x14ac:dyDescent="0.3">
      <c r="B5" s="213" t="s">
        <v>0</v>
      </c>
      <c r="C5" s="213"/>
      <c r="D5" s="213"/>
      <c r="E5" s="213"/>
      <c r="F5" s="213"/>
      <c r="G5" s="213"/>
      <c r="H5" s="213"/>
      <c r="I5" s="213"/>
      <c r="J5" s="213"/>
      <c r="K5" s="213"/>
      <c r="L5" s="148"/>
      <c r="M5" s="149"/>
      <c r="N5" s="149"/>
      <c r="O5" s="149"/>
      <c r="P5" s="149"/>
      <c r="Q5" s="149"/>
    </row>
    <row r="6" spans="1:17" s="1" customFormat="1" ht="18.75" customHeight="1" x14ac:dyDescent="0.3">
      <c r="B6" s="214" t="s">
        <v>197</v>
      </c>
      <c r="C6" s="214"/>
      <c r="D6" s="214"/>
      <c r="E6" s="214"/>
      <c r="F6" s="214"/>
      <c r="G6" s="214"/>
      <c r="H6" s="214"/>
      <c r="I6" s="214"/>
      <c r="J6" s="214"/>
      <c r="K6" s="214"/>
      <c r="L6" s="150"/>
      <c r="M6" s="149"/>
      <c r="N6" s="149"/>
      <c r="O6" s="149"/>
      <c r="P6" s="149"/>
      <c r="Q6" s="149"/>
    </row>
    <row r="7" spans="1:17" s="1" customFormat="1" ht="19.5" thickBot="1" x14ac:dyDescent="0.35">
      <c r="B7" s="214" t="s">
        <v>198</v>
      </c>
      <c r="C7" s="214"/>
      <c r="D7" s="214"/>
      <c r="E7" s="214"/>
      <c r="F7" s="214"/>
      <c r="G7" s="214"/>
      <c r="H7" s="214"/>
      <c r="I7" s="214"/>
      <c r="J7" s="214"/>
      <c r="K7" s="214"/>
      <c r="L7" s="150"/>
      <c r="M7" s="149"/>
      <c r="N7" s="149"/>
      <c r="O7" s="149"/>
      <c r="P7" s="149"/>
      <c r="Q7" s="149"/>
    </row>
    <row r="8" spans="1:17" ht="117" customHeight="1" thickBot="1" x14ac:dyDescent="0.3">
      <c r="A8" s="122" t="s">
        <v>1</v>
      </c>
      <c r="B8" s="122" t="s">
        <v>176</v>
      </c>
      <c r="C8" s="123" t="s">
        <v>177</v>
      </c>
      <c r="D8" s="124" t="s">
        <v>2</v>
      </c>
      <c r="E8" s="124" t="s">
        <v>199</v>
      </c>
      <c r="F8" s="124" t="s">
        <v>200</v>
      </c>
      <c r="G8" s="124" t="s">
        <v>139</v>
      </c>
      <c r="H8" s="124" t="s">
        <v>178</v>
      </c>
      <c r="I8" s="124" t="s">
        <v>201</v>
      </c>
      <c r="J8" s="124" t="s">
        <v>202</v>
      </c>
      <c r="K8" s="125" t="s">
        <v>3</v>
      </c>
    </row>
    <row r="9" spans="1:17" ht="18" customHeight="1" thickBot="1" x14ac:dyDescent="0.35">
      <c r="A9" s="2">
        <v>1</v>
      </c>
      <c r="B9" s="3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5">
        <v>11</v>
      </c>
    </row>
    <row r="10" spans="1:17" ht="269.25" hidden="1" customHeight="1" x14ac:dyDescent="0.25">
      <c r="A10" s="215" t="s">
        <v>4</v>
      </c>
      <c r="B10" s="216"/>
      <c r="C10" s="6" t="s">
        <v>5</v>
      </c>
      <c r="D10" s="7" t="s">
        <v>6</v>
      </c>
      <c r="E10" s="8">
        <f>E11+E28+E54</f>
        <v>356801033.69999999</v>
      </c>
      <c r="F10" s="8">
        <f>F11+F28+F54</f>
        <v>326828445.85000002</v>
      </c>
      <c r="G10" s="84"/>
      <c r="H10" s="9" t="s">
        <v>7</v>
      </c>
      <c r="I10" s="9" t="s">
        <v>7</v>
      </c>
      <c r="J10" s="9" t="s">
        <v>7</v>
      </c>
      <c r="K10" s="9" t="s">
        <v>7</v>
      </c>
    </row>
    <row r="11" spans="1:17" s="16" customFormat="1" ht="76.5" hidden="1" customHeight="1" x14ac:dyDescent="0.25">
      <c r="A11" s="10" t="s">
        <v>8</v>
      </c>
      <c r="B11" s="11" t="s">
        <v>9</v>
      </c>
      <c r="C11" s="11" t="s">
        <v>10</v>
      </c>
      <c r="D11" s="12" t="s">
        <v>6</v>
      </c>
      <c r="E11" s="13">
        <f>E12+E19</f>
        <v>12965440.76</v>
      </c>
      <c r="F11" s="13">
        <f>F12+F19</f>
        <v>0</v>
      </c>
      <c r="G11" s="85"/>
      <c r="H11" s="14" t="s">
        <v>7</v>
      </c>
      <c r="I11" s="14" t="s">
        <v>7</v>
      </c>
      <c r="J11" s="14" t="s">
        <v>7</v>
      </c>
      <c r="K11" s="15" t="s">
        <v>7</v>
      </c>
      <c r="L11" s="151"/>
      <c r="M11" s="151"/>
      <c r="N11" s="151"/>
      <c r="O11" s="151"/>
      <c r="P11" s="151"/>
      <c r="Q11" s="151"/>
    </row>
    <row r="12" spans="1:17" ht="69" hidden="1" customHeight="1" x14ac:dyDescent="0.25">
      <c r="A12" s="217" t="s">
        <v>11</v>
      </c>
      <c r="B12" s="220" t="s">
        <v>12</v>
      </c>
      <c r="C12" s="223" t="s">
        <v>13</v>
      </c>
      <c r="D12" s="17" t="s">
        <v>6</v>
      </c>
      <c r="E12" s="18">
        <v>9439448.9900000002</v>
      </c>
      <c r="F12" s="18"/>
      <c r="G12" s="19"/>
      <c r="H12" s="20" t="s">
        <v>14</v>
      </c>
      <c r="I12" s="21">
        <v>1</v>
      </c>
      <c r="J12" s="21">
        <v>1</v>
      </c>
      <c r="K12" s="22"/>
    </row>
    <row r="13" spans="1:17" ht="100.5" hidden="1" customHeight="1" x14ac:dyDescent="0.25">
      <c r="A13" s="218"/>
      <c r="B13" s="221"/>
      <c r="C13" s="224"/>
      <c r="D13" s="17"/>
      <c r="E13" s="18"/>
      <c r="F13" s="18"/>
      <c r="G13" s="19"/>
      <c r="H13" s="20" t="s">
        <v>15</v>
      </c>
      <c r="I13" s="21" t="s">
        <v>16</v>
      </c>
      <c r="J13" s="21">
        <v>89</v>
      </c>
      <c r="K13" s="22"/>
    </row>
    <row r="14" spans="1:17" ht="113.25" hidden="1" customHeight="1" x14ac:dyDescent="0.25">
      <c r="A14" s="218"/>
      <c r="B14" s="221"/>
      <c r="C14" s="224"/>
      <c r="D14" s="17"/>
      <c r="E14" s="18"/>
      <c r="F14" s="18"/>
      <c r="G14" s="19"/>
      <c r="H14" s="20" t="s">
        <v>17</v>
      </c>
      <c r="I14" s="21" t="s">
        <v>18</v>
      </c>
      <c r="J14" s="21" t="s">
        <v>18</v>
      </c>
      <c r="K14" s="22"/>
    </row>
    <row r="15" spans="1:17" ht="69.75" hidden="1" customHeight="1" x14ac:dyDescent="0.25">
      <c r="A15" s="218"/>
      <c r="B15" s="221"/>
      <c r="C15" s="224"/>
      <c r="D15" s="17"/>
      <c r="E15" s="18"/>
      <c r="F15" s="18"/>
      <c r="G15" s="19"/>
      <c r="H15" s="20" t="s">
        <v>19</v>
      </c>
      <c r="I15" s="17" t="s">
        <v>20</v>
      </c>
      <c r="J15" s="17" t="s">
        <v>20</v>
      </c>
      <c r="K15" s="22"/>
    </row>
    <row r="16" spans="1:17" ht="113.25" hidden="1" customHeight="1" x14ac:dyDescent="0.25">
      <c r="A16" s="218"/>
      <c r="B16" s="221"/>
      <c r="C16" s="224"/>
      <c r="D16" s="17"/>
      <c r="E16" s="18"/>
      <c r="F16" s="18"/>
      <c r="G16" s="19"/>
      <c r="H16" s="20" t="s">
        <v>21</v>
      </c>
      <c r="I16" s="21">
        <v>1</v>
      </c>
      <c r="J16" s="21">
        <v>1</v>
      </c>
      <c r="K16" s="22"/>
    </row>
    <row r="17" spans="1:17" ht="113.25" hidden="1" customHeight="1" x14ac:dyDescent="0.25">
      <c r="A17" s="219"/>
      <c r="B17" s="222"/>
      <c r="C17" s="225"/>
      <c r="D17" s="17"/>
      <c r="E17" s="18"/>
      <c r="F17" s="18"/>
      <c r="G17" s="19"/>
      <c r="H17" s="20" t="s">
        <v>22</v>
      </c>
      <c r="I17" s="21">
        <v>0</v>
      </c>
      <c r="J17" s="21">
        <v>0</v>
      </c>
      <c r="K17" s="22"/>
    </row>
    <row r="18" spans="1:17" ht="77.25" hidden="1" customHeight="1" x14ac:dyDescent="0.25">
      <c r="A18" s="23" t="s">
        <v>23</v>
      </c>
      <c r="B18" s="24" t="s">
        <v>24</v>
      </c>
      <c r="C18" s="25" t="s">
        <v>10</v>
      </c>
      <c r="D18" s="26" t="s">
        <v>25</v>
      </c>
      <c r="E18" s="26" t="s">
        <v>25</v>
      </c>
      <c r="F18" s="26" t="s">
        <v>25</v>
      </c>
      <c r="G18" s="27"/>
      <c r="H18" s="20" t="s">
        <v>26</v>
      </c>
      <c r="I18" s="17" t="s">
        <v>27</v>
      </c>
      <c r="J18" s="27"/>
      <c r="K18" s="28"/>
    </row>
    <row r="19" spans="1:17" ht="42.75" hidden="1" customHeight="1" x14ac:dyDescent="0.25">
      <c r="A19" s="217" t="s">
        <v>28</v>
      </c>
      <c r="B19" s="220" t="s">
        <v>29</v>
      </c>
      <c r="C19" s="223" t="s">
        <v>10</v>
      </c>
      <c r="D19" s="17" t="s">
        <v>6</v>
      </c>
      <c r="E19" s="18">
        <v>3525991.77</v>
      </c>
      <c r="F19" s="18"/>
      <c r="G19" s="19"/>
      <c r="H19" s="20" t="s">
        <v>30</v>
      </c>
      <c r="I19" s="17" t="s">
        <v>31</v>
      </c>
      <c r="J19" s="19"/>
      <c r="K19" s="22"/>
    </row>
    <row r="20" spans="1:17" ht="57.75" hidden="1" customHeight="1" x14ac:dyDescent="0.25">
      <c r="A20" s="218"/>
      <c r="B20" s="221"/>
      <c r="C20" s="224"/>
      <c r="D20" s="17"/>
      <c r="E20" s="18"/>
      <c r="F20" s="18"/>
      <c r="G20" s="19"/>
      <c r="H20" s="20" t="s">
        <v>32</v>
      </c>
      <c r="I20" s="17" t="s">
        <v>33</v>
      </c>
      <c r="J20" s="19"/>
      <c r="K20" s="22"/>
    </row>
    <row r="21" spans="1:17" ht="78.75" hidden="1" customHeight="1" x14ac:dyDescent="0.25">
      <c r="A21" s="219"/>
      <c r="B21" s="222"/>
      <c r="C21" s="225"/>
      <c r="D21" s="17"/>
      <c r="E21" s="18"/>
      <c r="F21" s="18"/>
      <c r="G21" s="18"/>
      <c r="H21" s="29" t="s">
        <v>34</v>
      </c>
      <c r="I21" s="17">
        <v>1</v>
      </c>
      <c r="J21" s="19"/>
      <c r="K21" s="22"/>
    </row>
    <row r="22" spans="1:17" ht="72.75" hidden="1" customHeight="1" x14ac:dyDescent="0.25">
      <c r="A22" s="217" t="s">
        <v>35</v>
      </c>
      <c r="B22" s="220" t="s">
        <v>36</v>
      </c>
      <c r="C22" s="223" t="s">
        <v>10</v>
      </c>
      <c r="D22" s="26" t="s">
        <v>25</v>
      </c>
      <c r="E22" s="26" t="s">
        <v>25</v>
      </c>
      <c r="F22" s="26" t="s">
        <v>25</v>
      </c>
      <c r="G22" s="27"/>
      <c r="H22" s="20" t="s">
        <v>37</v>
      </c>
      <c r="I22" s="17">
        <v>0</v>
      </c>
      <c r="J22" s="27"/>
      <c r="K22" s="28"/>
    </row>
    <row r="23" spans="1:17" ht="153.75" hidden="1" customHeight="1" x14ac:dyDescent="0.25">
      <c r="A23" s="226"/>
      <c r="B23" s="227"/>
      <c r="C23" s="228"/>
      <c r="D23" s="30"/>
      <c r="E23" s="31"/>
      <c r="F23" s="31"/>
      <c r="G23" s="32"/>
      <c r="H23" s="33" t="s">
        <v>38</v>
      </c>
      <c r="I23" s="30" t="s">
        <v>39</v>
      </c>
      <c r="J23" s="32"/>
      <c r="K23" s="34"/>
    </row>
    <row r="24" spans="1:17" ht="84" hidden="1" customHeight="1" x14ac:dyDescent="0.25">
      <c r="A24" s="35" t="s">
        <v>40</v>
      </c>
      <c r="B24" s="35" t="s">
        <v>41</v>
      </c>
      <c r="C24" s="36" t="s">
        <v>10</v>
      </c>
      <c r="D24" s="37"/>
      <c r="E24" s="38" t="s">
        <v>25</v>
      </c>
      <c r="F24" s="38" t="s">
        <v>25</v>
      </c>
      <c r="G24" s="86"/>
      <c r="H24" s="39" t="s">
        <v>7</v>
      </c>
      <c r="I24" s="39" t="s">
        <v>7</v>
      </c>
      <c r="J24" s="39" t="s">
        <v>7</v>
      </c>
      <c r="K24" s="39" t="s">
        <v>7</v>
      </c>
    </row>
    <row r="25" spans="1:17" ht="84" hidden="1" customHeight="1" x14ac:dyDescent="0.25">
      <c r="A25" s="35"/>
      <c r="B25" s="35"/>
      <c r="C25" s="36"/>
      <c r="D25" s="37"/>
      <c r="E25" s="38"/>
      <c r="F25" s="38"/>
      <c r="G25" s="86"/>
      <c r="H25" s="39"/>
      <c r="I25" s="39"/>
      <c r="J25" s="39"/>
      <c r="K25" s="39"/>
    </row>
    <row r="26" spans="1:17" ht="84" hidden="1" customHeight="1" x14ac:dyDescent="0.25">
      <c r="A26" s="35"/>
      <c r="B26" s="35"/>
      <c r="C26" s="36"/>
      <c r="D26" s="37"/>
      <c r="E26" s="38"/>
      <c r="F26" s="38"/>
      <c r="G26" s="86"/>
      <c r="H26" s="39"/>
      <c r="I26" s="39"/>
      <c r="J26" s="39"/>
      <c r="K26" s="39"/>
    </row>
    <row r="27" spans="1:17" ht="84" hidden="1" customHeight="1" x14ac:dyDescent="0.25">
      <c r="A27" s="35"/>
      <c r="B27" s="35"/>
      <c r="C27" s="36"/>
      <c r="D27" s="37"/>
      <c r="E27" s="38"/>
      <c r="F27" s="38"/>
      <c r="G27" s="86"/>
      <c r="H27" s="39"/>
      <c r="I27" s="39"/>
      <c r="J27" s="39"/>
      <c r="K27" s="39"/>
    </row>
    <row r="28" spans="1:17" s="16" customFormat="1" ht="136.5" hidden="1" customHeight="1" x14ac:dyDescent="0.25">
      <c r="A28" s="40">
        <v>3</v>
      </c>
      <c r="B28" s="40" t="s">
        <v>42</v>
      </c>
      <c r="C28" s="41" t="s">
        <v>43</v>
      </c>
      <c r="D28" s="42" t="s">
        <v>6</v>
      </c>
      <c r="E28" s="43">
        <f>E29+E40+E44+E49</f>
        <v>14354865.73</v>
      </c>
      <c r="F28" s="43">
        <f>F29+F40+F44+F49</f>
        <v>0</v>
      </c>
      <c r="G28" s="87"/>
      <c r="H28" s="39" t="s">
        <v>7</v>
      </c>
      <c r="I28" s="39" t="s">
        <v>7</v>
      </c>
      <c r="J28" s="39" t="s">
        <v>7</v>
      </c>
      <c r="K28" s="39" t="s">
        <v>7</v>
      </c>
      <c r="L28" s="151"/>
      <c r="M28" s="151"/>
      <c r="N28" s="151"/>
      <c r="O28" s="151"/>
      <c r="P28" s="151"/>
      <c r="Q28" s="151"/>
    </row>
    <row r="29" spans="1:17" ht="84" hidden="1" customHeight="1" x14ac:dyDescent="0.25">
      <c r="A29" s="44" t="s">
        <v>44</v>
      </c>
      <c r="B29" s="45" t="s">
        <v>45</v>
      </c>
      <c r="C29" s="25" t="s">
        <v>43</v>
      </c>
      <c r="D29" s="17" t="s">
        <v>6</v>
      </c>
      <c r="E29" s="18">
        <f>SUM(E30:E39)-E32-E35</f>
        <v>1214830.26</v>
      </c>
      <c r="F29" s="18">
        <f>SUM(F30:F39)-F32-F35</f>
        <v>0</v>
      </c>
      <c r="G29" s="19"/>
      <c r="H29" s="19"/>
      <c r="I29" s="19"/>
      <c r="J29" s="19"/>
      <c r="K29" s="22"/>
    </row>
    <row r="30" spans="1:17" ht="148.5" hidden="1" customHeight="1" x14ac:dyDescent="0.25">
      <c r="A30" s="44" t="s">
        <v>46</v>
      </c>
      <c r="B30" s="45" t="s">
        <v>47</v>
      </c>
      <c r="C30" s="25" t="s">
        <v>43</v>
      </c>
      <c r="D30" s="17" t="s">
        <v>6</v>
      </c>
      <c r="E30" s="18">
        <v>514580.26</v>
      </c>
      <c r="F30" s="18"/>
      <c r="G30" s="18"/>
      <c r="H30" s="18"/>
      <c r="I30" s="19"/>
      <c r="J30" s="19"/>
      <c r="K30" s="22"/>
    </row>
    <row r="31" spans="1:17" ht="100.5" hidden="1" customHeight="1" x14ac:dyDescent="0.25">
      <c r="A31" s="44" t="s">
        <v>48</v>
      </c>
      <c r="B31" s="45" t="s">
        <v>49</v>
      </c>
      <c r="C31" s="25" t="s">
        <v>43</v>
      </c>
      <c r="D31" s="17" t="s">
        <v>6</v>
      </c>
      <c r="E31" s="18">
        <v>209800</v>
      </c>
      <c r="F31" s="18"/>
      <c r="G31" s="18"/>
      <c r="H31" s="18"/>
      <c r="I31" s="19"/>
      <c r="J31" s="19"/>
      <c r="K31" s="22"/>
    </row>
    <row r="32" spans="1:17" ht="94.5" hidden="1" customHeight="1" x14ac:dyDescent="0.25">
      <c r="A32" s="44"/>
      <c r="B32" s="45" t="s">
        <v>50</v>
      </c>
      <c r="C32" s="25" t="s">
        <v>43</v>
      </c>
      <c r="D32" s="17" t="s">
        <v>6</v>
      </c>
      <c r="E32" s="18">
        <v>165000</v>
      </c>
      <c r="F32" s="18"/>
      <c r="G32" s="18"/>
      <c r="H32" s="18"/>
      <c r="I32" s="19"/>
      <c r="J32" s="19"/>
      <c r="K32" s="22"/>
    </row>
    <row r="33" spans="1:11" ht="138" hidden="1" customHeight="1" x14ac:dyDescent="0.25">
      <c r="A33" s="44" t="s">
        <v>51</v>
      </c>
      <c r="B33" s="45" t="s">
        <v>52</v>
      </c>
      <c r="C33" s="25" t="s">
        <v>43</v>
      </c>
      <c r="D33" s="17" t="s">
        <v>6</v>
      </c>
      <c r="E33" s="18">
        <f>4800+10000+10000</f>
        <v>24800</v>
      </c>
      <c r="F33" s="18"/>
      <c r="G33" s="18"/>
      <c r="H33" s="18"/>
      <c r="I33" s="19"/>
      <c r="J33" s="19"/>
      <c r="K33" s="22"/>
    </row>
    <row r="34" spans="1:11" ht="81" hidden="1" customHeight="1" x14ac:dyDescent="0.25">
      <c r="A34" s="44" t="s">
        <v>53</v>
      </c>
      <c r="B34" s="45" t="s">
        <v>54</v>
      </c>
      <c r="C34" s="25" t="s">
        <v>43</v>
      </c>
      <c r="D34" s="17" t="s">
        <v>6</v>
      </c>
      <c r="E34" s="18">
        <v>465650</v>
      </c>
      <c r="F34" s="18"/>
      <c r="G34" s="18"/>
      <c r="H34" s="18"/>
      <c r="I34" s="19"/>
      <c r="J34" s="19"/>
      <c r="K34" s="22"/>
    </row>
    <row r="35" spans="1:11" ht="85.5" hidden="1" customHeight="1" x14ac:dyDescent="0.25">
      <c r="A35" s="44"/>
      <c r="B35" s="45" t="s">
        <v>55</v>
      </c>
      <c r="C35" s="25" t="s">
        <v>43</v>
      </c>
      <c r="D35" s="17" t="s">
        <v>6</v>
      </c>
      <c r="E35" s="18">
        <v>160000</v>
      </c>
      <c r="F35" s="18"/>
      <c r="G35" s="19"/>
      <c r="H35" s="19"/>
      <c r="I35" s="19"/>
      <c r="J35" s="19"/>
      <c r="K35" s="22"/>
    </row>
    <row r="36" spans="1:11" ht="79.5" hidden="1" customHeight="1" x14ac:dyDescent="0.25">
      <c r="A36" s="44" t="s">
        <v>56</v>
      </c>
      <c r="B36" s="45" t="s">
        <v>57</v>
      </c>
      <c r="C36" s="25" t="s">
        <v>43</v>
      </c>
      <c r="D36" s="17" t="s">
        <v>6</v>
      </c>
      <c r="E36" s="18">
        <v>0</v>
      </c>
      <c r="F36" s="18"/>
      <c r="G36" s="19"/>
      <c r="H36" s="19"/>
      <c r="I36" s="19"/>
      <c r="J36" s="19"/>
      <c r="K36" s="22"/>
    </row>
    <row r="37" spans="1:11" ht="126.75" hidden="1" customHeight="1" x14ac:dyDescent="0.25">
      <c r="A37" s="44" t="s">
        <v>58</v>
      </c>
      <c r="B37" s="45" t="s">
        <v>59</v>
      </c>
      <c r="C37" s="25" t="s">
        <v>43</v>
      </c>
      <c r="D37" s="17" t="s">
        <v>6</v>
      </c>
      <c r="E37" s="26" t="s">
        <v>25</v>
      </c>
      <c r="F37" s="26" t="s">
        <v>25</v>
      </c>
      <c r="G37" s="27"/>
      <c r="H37" s="27"/>
      <c r="I37" s="27"/>
      <c r="J37" s="27"/>
      <c r="K37" s="28"/>
    </row>
    <row r="38" spans="1:11" ht="165.75" hidden="1" customHeight="1" x14ac:dyDescent="0.25">
      <c r="A38" s="44" t="s">
        <v>60</v>
      </c>
      <c r="B38" s="46" t="s">
        <v>61</v>
      </c>
      <c r="C38" s="47" t="s">
        <v>43</v>
      </c>
      <c r="D38" s="17" t="s">
        <v>6</v>
      </c>
      <c r="E38" s="26" t="s">
        <v>25</v>
      </c>
      <c r="F38" s="26" t="s">
        <v>25</v>
      </c>
      <c r="G38" s="27"/>
      <c r="H38" s="27"/>
      <c r="I38" s="27"/>
      <c r="J38" s="27"/>
      <c r="K38" s="28"/>
    </row>
    <row r="39" spans="1:11" ht="114" hidden="1" customHeight="1" x14ac:dyDescent="0.25">
      <c r="A39" s="44" t="s">
        <v>62</v>
      </c>
      <c r="B39" s="46" t="s">
        <v>63</v>
      </c>
      <c r="C39" s="47" t="s">
        <v>43</v>
      </c>
      <c r="D39" s="17" t="s">
        <v>6</v>
      </c>
      <c r="E39" s="26" t="s">
        <v>25</v>
      </c>
      <c r="F39" s="26" t="s">
        <v>25</v>
      </c>
      <c r="G39" s="27"/>
      <c r="H39" s="27"/>
      <c r="I39" s="27"/>
      <c r="J39" s="27"/>
      <c r="K39" s="28"/>
    </row>
    <row r="40" spans="1:11" ht="93.75" hidden="1" x14ac:dyDescent="0.25">
      <c r="A40" s="44" t="s">
        <v>64</v>
      </c>
      <c r="B40" s="45" t="s">
        <v>65</v>
      </c>
      <c r="C40" s="25" t="s">
        <v>43</v>
      </c>
      <c r="D40" s="17" t="s">
        <v>6</v>
      </c>
      <c r="E40" s="18">
        <f>SUM(E41:E43)</f>
        <v>1229238.98</v>
      </c>
      <c r="F40" s="18">
        <f>SUM(F41:F43)</f>
        <v>0</v>
      </c>
      <c r="G40" s="19"/>
      <c r="H40" s="19"/>
      <c r="I40" s="19"/>
      <c r="J40" s="19"/>
      <c r="K40" s="22"/>
    </row>
    <row r="41" spans="1:11" ht="144.75" hidden="1" customHeight="1" x14ac:dyDescent="0.25">
      <c r="A41" s="44" t="s">
        <v>66</v>
      </c>
      <c r="B41" s="45" t="s">
        <v>67</v>
      </c>
      <c r="C41" s="25" t="s">
        <v>43</v>
      </c>
      <c r="D41" s="17" t="s">
        <v>6</v>
      </c>
      <c r="E41" s="18">
        <v>25000</v>
      </c>
      <c r="F41" s="18"/>
      <c r="G41" s="18"/>
      <c r="H41" s="18"/>
      <c r="I41" s="19"/>
      <c r="J41" s="19"/>
      <c r="K41" s="22"/>
    </row>
    <row r="42" spans="1:11" ht="216" hidden="1" customHeight="1" x14ac:dyDescent="0.25">
      <c r="A42" s="44" t="s">
        <v>68</v>
      </c>
      <c r="B42" s="45" t="s">
        <v>69</v>
      </c>
      <c r="C42" s="25" t="s">
        <v>43</v>
      </c>
      <c r="D42" s="17" t="s">
        <v>6</v>
      </c>
      <c r="E42" s="18">
        <v>907238.98</v>
      </c>
      <c r="F42" s="18"/>
      <c r="G42" s="18"/>
      <c r="H42" s="18"/>
      <c r="I42" s="19"/>
      <c r="J42" s="19"/>
      <c r="K42" s="22"/>
    </row>
    <row r="43" spans="1:11" ht="93.75" hidden="1" customHeight="1" x14ac:dyDescent="0.25">
      <c r="A43" s="44" t="s">
        <v>70</v>
      </c>
      <c r="B43" s="45" t="s">
        <v>71</v>
      </c>
      <c r="C43" s="25" t="s">
        <v>43</v>
      </c>
      <c r="D43" s="17" t="s">
        <v>6</v>
      </c>
      <c r="E43" s="18">
        <v>297000</v>
      </c>
      <c r="F43" s="18"/>
      <c r="G43" s="18"/>
      <c r="H43" s="18"/>
      <c r="I43" s="19"/>
      <c r="J43" s="19"/>
      <c r="K43" s="22"/>
    </row>
    <row r="44" spans="1:11" ht="85.5" hidden="1" customHeight="1" x14ac:dyDescent="0.25">
      <c r="A44" s="44" t="s">
        <v>72</v>
      </c>
      <c r="B44" s="45" t="s">
        <v>73</v>
      </c>
      <c r="C44" s="25" t="s">
        <v>43</v>
      </c>
      <c r="D44" s="17" t="s">
        <v>6</v>
      </c>
      <c r="E44" s="18">
        <f>SUM(E45:E48)</f>
        <v>2271294.73</v>
      </c>
      <c r="F44" s="18">
        <f>SUM(F45:F48)</f>
        <v>0</v>
      </c>
      <c r="G44" s="18"/>
      <c r="H44" s="18"/>
      <c r="I44" s="19"/>
      <c r="J44" s="19"/>
      <c r="K44" s="22"/>
    </row>
    <row r="45" spans="1:11" ht="84.75" hidden="1" customHeight="1" x14ac:dyDescent="0.25">
      <c r="A45" s="44" t="s">
        <v>74</v>
      </c>
      <c r="B45" s="45" t="s">
        <v>75</v>
      </c>
      <c r="C45" s="25" t="s">
        <v>43</v>
      </c>
      <c r="D45" s="17" t="s">
        <v>6</v>
      </c>
      <c r="E45" s="18">
        <v>1340080.33</v>
      </c>
      <c r="F45" s="19"/>
      <c r="G45" s="19"/>
      <c r="H45" s="18"/>
      <c r="I45" s="19"/>
      <c r="J45" s="19"/>
      <c r="K45" s="22"/>
    </row>
    <row r="46" spans="1:11" ht="84" hidden="1" customHeight="1" x14ac:dyDescent="0.25">
      <c r="A46" s="44" t="s">
        <v>76</v>
      </c>
      <c r="B46" s="45" t="s">
        <v>77</v>
      </c>
      <c r="C46" s="25" t="s">
        <v>43</v>
      </c>
      <c r="D46" s="17" t="s">
        <v>6</v>
      </c>
      <c r="E46" s="19">
        <f>55705.38+29500</f>
        <v>85205.38</v>
      </c>
      <c r="F46" s="19"/>
      <c r="G46" s="19"/>
      <c r="H46" s="18"/>
      <c r="I46" s="19"/>
      <c r="J46" s="19"/>
      <c r="K46" s="22"/>
    </row>
    <row r="47" spans="1:11" ht="84" hidden="1" customHeight="1" x14ac:dyDescent="0.25">
      <c r="A47" s="44" t="s">
        <v>78</v>
      </c>
      <c r="B47" s="45" t="s">
        <v>79</v>
      </c>
      <c r="C47" s="25" t="s">
        <v>43</v>
      </c>
      <c r="D47" s="17" t="s">
        <v>6</v>
      </c>
      <c r="E47" s="19">
        <v>846009.02</v>
      </c>
      <c r="F47" s="19"/>
      <c r="G47" s="19"/>
      <c r="H47" s="19"/>
      <c r="I47" s="19"/>
      <c r="J47" s="19"/>
      <c r="K47" s="22"/>
    </row>
    <row r="48" spans="1:11" ht="84" hidden="1" customHeight="1" x14ac:dyDescent="0.25">
      <c r="A48" s="44" t="s">
        <v>80</v>
      </c>
      <c r="B48" s="45" t="s">
        <v>81</v>
      </c>
      <c r="C48" s="25" t="s">
        <v>43</v>
      </c>
      <c r="D48" s="17" t="s">
        <v>6</v>
      </c>
      <c r="E48" s="18">
        <v>0</v>
      </c>
      <c r="F48" s="18"/>
      <c r="G48" s="19"/>
      <c r="H48" s="19"/>
      <c r="I48" s="19"/>
      <c r="J48" s="19"/>
      <c r="K48" s="22"/>
    </row>
    <row r="49" spans="1:17" ht="84" hidden="1" customHeight="1" x14ac:dyDescent="0.25">
      <c r="A49" s="44" t="s">
        <v>82</v>
      </c>
      <c r="B49" s="45" t="s">
        <v>83</v>
      </c>
      <c r="C49" s="25" t="s">
        <v>43</v>
      </c>
      <c r="D49" s="17" t="s">
        <v>6</v>
      </c>
      <c r="E49" s="18">
        <f>SUM(E50:E53)</f>
        <v>9639501.7599999998</v>
      </c>
      <c r="F49" s="18">
        <f>SUM(F50:F53)</f>
        <v>0</v>
      </c>
      <c r="G49" s="19"/>
      <c r="H49" s="19"/>
      <c r="I49" s="19"/>
      <c r="J49" s="19"/>
      <c r="K49" s="22"/>
    </row>
    <row r="50" spans="1:17" ht="91.5" hidden="1" customHeight="1" x14ac:dyDescent="0.25">
      <c r="A50" s="44" t="s">
        <v>84</v>
      </c>
      <c r="B50" s="45" t="s">
        <v>85</v>
      </c>
      <c r="C50" s="25" t="s">
        <v>43</v>
      </c>
      <c r="D50" s="17" t="s">
        <v>6</v>
      </c>
      <c r="E50" s="18">
        <v>9280549.7599999998</v>
      </c>
      <c r="F50" s="18"/>
      <c r="G50" s="18"/>
      <c r="H50" s="18"/>
      <c r="I50" s="18"/>
      <c r="J50" s="18"/>
      <c r="K50" s="18"/>
    </row>
    <row r="51" spans="1:17" ht="147.75" hidden="1" customHeight="1" x14ac:dyDescent="0.25">
      <c r="A51" s="44" t="s">
        <v>86</v>
      </c>
      <c r="B51" s="45" t="s">
        <v>87</v>
      </c>
      <c r="C51" s="25" t="s">
        <v>43</v>
      </c>
      <c r="D51" s="17" t="s">
        <v>6</v>
      </c>
      <c r="E51" s="18">
        <f>459470-3000-100518</f>
        <v>355952</v>
      </c>
      <c r="F51" s="18"/>
      <c r="G51" s="18"/>
      <c r="H51" s="18"/>
      <c r="I51" s="19"/>
      <c r="J51" s="19"/>
      <c r="K51" s="22"/>
    </row>
    <row r="52" spans="1:17" ht="90.75" hidden="1" customHeight="1" x14ac:dyDescent="0.25">
      <c r="A52" s="44" t="s">
        <v>88</v>
      </c>
      <c r="B52" s="45" t="s">
        <v>89</v>
      </c>
      <c r="C52" s="25" t="s">
        <v>43</v>
      </c>
      <c r="D52" s="17" t="s">
        <v>6</v>
      </c>
      <c r="E52" s="48"/>
      <c r="F52" s="48"/>
      <c r="G52" s="49"/>
      <c r="H52" s="49"/>
      <c r="I52" s="49"/>
      <c r="J52" s="49"/>
      <c r="K52" s="50"/>
    </row>
    <row r="53" spans="1:17" ht="111.75" hidden="1" customHeight="1" x14ac:dyDescent="0.25">
      <c r="A53" s="44" t="s">
        <v>90</v>
      </c>
      <c r="B53" s="45" t="s">
        <v>91</v>
      </c>
      <c r="C53" s="25" t="s">
        <v>43</v>
      </c>
      <c r="D53" s="17" t="s">
        <v>6</v>
      </c>
      <c r="E53" s="48">
        <v>3000</v>
      </c>
      <c r="F53" s="48"/>
      <c r="G53" s="49"/>
      <c r="H53" s="49"/>
      <c r="I53" s="49"/>
      <c r="J53" s="49"/>
      <c r="K53" s="50"/>
    </row>
    <row r="54" spans="1:17" ht="118.5" hidden="1" customHeight="1" x14ac:dyDescent="0.25">
      <c r="A54" s="51">
        <v>4</v>
      </c>
      <c r="B54" s="51" t="s">
        <v>92</v>
      </c>
      <c r="C54" s="52" t="s">
        <v>5</v>
      </c>
      <c r="D54" s="42" t="s">
        <v>6</v>
      </c>
      <c r="E54" s="43">
        <f>E64+E67+E102+E107+E108</f>
        <v>329480727.20999998</v>
      </c>
      <c r="F54" s="43">
        <f>F64+F67+F102+F107+F108</f>
        <v>326828445.85000002</v>
      </c>
      <c r="G54" s="87"/>
      <c r="H54" s="39" t="s">
        <v>7</v>
      </c>
      <c r="I54" s="39" t="s">
        <v>7</v>
      </c>
      <c r="J54" s="39" t="s">
        <v>7</v>
      </c>
      <c r="K54" s="39" t="s">
        <v>7</v>
      </c>
    </row>
    <row r="55" spans="1:17" ht="123" hidden="1" customHeight="1" x14ac:dyDescent="0.25">
      <c r="A55" s="229" t="s">
        <v>93</v>
      </c>
      <c r="B55" s="232" t="s">
        <v>94</v>
      </c>
      <c r="C55" s="235" t="s">
        <v>95</v>
      </c>
      <c r="D55" s="17" t="s">
        <v>6</v>
      </c>
      <c r="E55" s="26" t="s">
        <v>25</v>
      </c>
      <c r="F55" s="26" t="s">
        <v>25</v>
      </c>
      <c r="G55" s="27"/>
      <c r="H55" s="20" t="s">
        <v>96</v>
      </c>
      <c r="I55" s="21">
        <v>1</v>
      </c>
      <c r="J55" s="21">
        <v>1</v>
      </c>
      <c r="K55" s="28"/>
    </row>
    <row r="56" spans="1:17" ht="97.5" hidden="1" customHeight="1" x14ac:dyDescent="0.25">
      <c r="A56" s="230"/>
      <c r="B56" s="233"/>
      <c r="C56" s="236"/>
      <c r="D56" s="17"/>
      <c r="E56" s="26"/>
      <c r="F56" s="26"/>
      <c r="G56" s="27"/>
      <c r="H56" s="20" t="s">
        <v>97</v>
      </c>
      <c r="I56" s="21">
        <v>1</v>
      </c>
      <c r="J56" s="21">
        <v>1</v>
      </c>
      <c r="K56" s="28"/>
    </row>
    <row r="57" spans="1:17" ht="211.5" hidden="1" customHeight="1" x14ac:dyDescent="0.25">
      <c r="A57" s="230"/>
      <c r="B57" s="233"/>
      <c r="C57" s="236"/>
      <c r="D57" s="17"/>
      <c r="E57" s="26"/>
      <c r="F57" s="26"/>
      <c r="G57" s="27"/>
      <c r="H57" s="20" t="s">
        <v>98</v>
      </c>
      <c r="I57" s="27" t="s">
        <v>99</v>
      </c>
      <c r="J57" s="53"/>
      <c r="K57" s="28"/>
    </row>
    <row r="58" spans="1:17" ht="159" hidden="1" customHeight="1" x14ac:dyDescent="0.25">
      <c r="A58" s="230"/>
      <c r="B58" s="233"/>
      <c r="C58" s="236"/>
      <c r="D58" s="17"/>
      <c r="E58" s="26"/>
      <c r="F58" s="26"/>
      <c r="G58" s="27"/>
      <c r="H58" s="20" t="s">
        <v>100</v>
      </c>
      <c r="I58" s="27" t="s">
        <v>101</v>
      </c>
      <c r="J58" s="54"/>
      <c r="K58" s="28"/>
    </row>
    <row r="59" spans="1:17" ht="208.5" hidden="1" customHeight="1" x14ac:dyDescent="0.25">
      <c r="A59" s="230"/>
      <c r="B59" s="233"/>
      <c r="C59" s="236"/>
      <c r="D59" s="17"/>
      <c r="E59" s="26"/>
      <c r="F59" s="26"/>
      <c r="G59" s="27"/>
      <c r="H59" s="20" t="s">
        <v>102</v>
      </c>
      <c r="I59" s="21">
        <v>100</v>
      </c>
      <c r="J59" s="53"/>
      <c r="K59" s="28"/>
    </row>
    <row r="60" spans="1:17" ht="75" hidden="1" customHeight="1" x14ac:dyDescent="0.25">
      <c r="A60" s="231"/>
      <c r="B60" s="234"/>
      <c r="C60" s="237"/>
      <c r="D60" s="17"/>
      <c r="E60" s="26"/>
      <c r="F60" s="26"/>
      <c r="G60" s="27"/>
      <c r="H60" s="20" t="s">
        <v>103</v>
      </c>
      <c r="I60" s="21">
        <v>1140</v>
      </c>
      <c r="J60" s="53"/>
      <c r="K60" s="28"/>
    </row>
    <row r="61" spans="1:17" ht="104.25" hidden="1" customHeight="1" x14ac:dyDescent="0.25">
      <c r="A61" s="229" t="s">
        <v>104</v>
      </c>
      <c r="B61" s="232" t="s">
        <v>105</v>
      </c>
      <c r="C61" s="235" t="s">
        <v>106</v>
      </c>
      <c r="D61" s="251" t="s">
        <v>25</v>
      </c>
      <c r="E61" s="251" t="s">
        <v>25</v>
      </c>
      <c r="F61" s="251" t="s">
        <v>25</v>
      </c>
      <c r="G61" s="88"/>
      <c r="H61" s="20" t="s">
        <v>107</v>
      </c>
      <c r="I61" s="21">
        <v>3</v>
      </c>
      <c r="J61" s="53"/>
      <c r="K61" s="28"/>
    </row>
    <row r="62" spans="1:17" ht="63.75" hidden="1" customHeight="1" x14ac:dyDescent="0.25">
      <c r="A62" s="230"/>
      <c r="B62" s="233"/>
      <c r="C62" s="236"/>
      <c r="D62" s="252"/>
      <c r="E62" s="252"/>
      <c r="F62" s="252"/>
      <c r="G62" s="89"/>
      <c r="H62" s="20" t="s">
        <v>108</v>
      </c>
      <c r="I62" s="55">
        <v>4.5</v>
      </c>
      <c r="J62" s="53"/>
      <c r="K62" s="28"/>
    </row>
    <row r="63" spans="1:17" ht="80.25" hidden="1" customHeight="1" x14ac:dyDescent="0.25">
      <c r="A63" s="231"/>
      <c r="B63" s="234"/>
      <c r="C63" s="237"/>
      <c r="D63" s="253"/>
      <c r="E63" s="253"/>
      <c r="F63" s="253"/>
      <c r="G63" s="90"/>
      <c r="H63" s="20" t="s">
        <v>109</v>
      </c>
      <c r="I63" s="21">
        <v>50</v>
      </c>
      <c r="J63" s="53"/>
      <c r="K63" s="28"/>
    </row>
    <row r="64" spans="1:17" ht="132" hidden="1" customHeight="1" x14ac:dyDescent="0.25">
      <c r="A64" s="44" t="s">
        <v>110</v>
      </c>
      <c r="B64" s="56" t="s">
        <v>111</v>
      </c>
      <c r="C64" s="57" t="s">
        <v>112</v>
      </c>
      <c r="D64" s="17" t="s">
        <v>6</v>
      </c>
      <c r="E64" s="18">
        <f>E65+E66</f>
        <v>164900</v>
      </c>
      <c r="F64" s="18">
        <f>F65+F66</f>
        <v>164900</v>
      </c>
      <c r="G64" s="91"/>
      <c r="H64" s="260" t="s">
        <v>113</v>
      </c>
      <c r="I64" s="263">
        <v>11179</v>
      </c>
      <c r="J64" s="254"/>
      <c r="K64" s="22"/>
      <c r="L64" s="152"/>
      <c r="M64" s="152"/>
      <c r="N64" s="152"/>
      <c r="O64" s="152"/>
      <c r="P64" s="152"/>
      <c r="Q64" s="152"/>
    </row>
    <row r="65" spans="1:17" ht="106.5" hidden="1" customHeight="1" x14ac:dyDescent="0.25">
      <c r="A65" s="44" t="s">
        <v>114</v>
      </c>
      <c r="B65" s="56" t="s">
        <v>115</v>
      </c>
      <c r="C65" s="57" t="s">
        <v>112</v>
      </c>
      <c r="D65" s="17" t="s">
        <v>6</v>
      </c>
      <c r="E65" s="58">
        <v>65000</v>
      </c>
      <c r="F65" s="58">
        <v>65000</v>
      </c>
      <c r="G65" s="92"/>
      <c r="H65" s="261"/>
      <c r="I65" s="264"/>
      <c r="J65" s="255"/>
      <c r="K65" s="22"/>
      <c r="L65" s="152"/>
      <c r="M65" s="152"/>
      <c r="N65" s="152"/>
      <c r="O65" s="152"/>
      <c r="P65" s="152"/>
      <c r="Q65" s="152"/>
    </row>
    <row r="66" spans="1:17" s="61" customFormat="1" ht="106.5" hidden="1" customHeight="1" x14ac:dyDescent="0.25">
      <c r="A66" s="44" t="s">
        <v>116</v>
      </c>
      <c r="B66" s="56" t="s">
        <v>117</v>
      </c>
      <c r="C66" s="57" t="s">
        <v>118</v>
      </c>
      <c r="D66" s="59" t="s">
        <v>6</v>
      </c>
      <c r="E66" s="60">
        <v>99900</v>
      </c>
      <c r="F66" s="60">
        <v>99900</v>
      </c>
      <c r="G66" s="93"/>
      <c r="H66" s="262"/>
      <c r="I66" s="265"/>
      <c r="J66" s="256"/>
      <c r="K66" s="22"/>
      <c r="L66" s="153"/>
      <c r="M66" s="153"/>
      <c r="N66" s="153"/>
      <c r="O66" s="153"/>
      <c r="P66" s="153"/>
      <c r="Q66" s="153"/>
    </row>
    <row r="67" spans="1:17" ht="30" customHeight="1" x14ac:dyDescent="0.25">
      <c r="A67" s="238" t="s">
        <v>203</v>
      </c>
      <c r="B67" s="239"/>
      <c r="C67" s="240"/>
      <c r="D67" s="119" t="s">
        <v>154</v>
      </c>
      <c r="E67" s="168">
        <f>E68+E69</f>
        <v>263053462.38</v>
      </c>
      <c r="F67" s="168">
        <f>F68+F69</f>
        <v>261066224.29000002</v>
      </c>
      <c r="G67" s="177">
        <f>F67/E67*100</f>
        <v>99.244549730682024</v>
      </c>
      <c r="H67" s="247"/>
      <c r="I67" s="249"/>
      <c r="J67" s="249"/>
      <c r="K67" s="257"/>
      <c r="L67" s="151"/>
    </row>
    <row r="68" spans="1:17" ht="39.4" customHeight="1" x14ac:dyDescent="0.25">
      <c r="A68" s="241"/>
      <c r="B68" s="242"/>
      <c r="C68" s="243"/>
      <c r="D68" s="119" t="s">
        <v>138</v>
      </c>
      <c r="E68" s="168">
        <f>E75+E97</f>
        <v>74368055.519999996</v>
      </c>
      <c r="F68" s="168">
        <f>F75+F97</f>
        <v>74063452.060000002</v>
      </c>
      <c r="G68" s="176">
        <f>F68/E68*100</f>
        <v>99.590410885601173</v>
      </c>
      <c r="H68" s="248"/>
      <c r="I68" s="250"/>
      <c r="J68" s="250"/>
      <c r="K68" s="258"/>
      <c r="L68" s="151"/>
    </row>
    <row r="69" spans="1:17" ht="40.15" customHeight="1" x14ac:dyDescent="0.25">
      <c r="A69" s="244"/>
      <c r="B69" s="245"/>
      <c r="C69" s="246"/>
      <c r="D69" s="119" t="s">
        <v>155</v>
      </c>
      <c r="E69" s="168">
        <f>E76</f>
        <v>188685406.86000001</v>
      </c>
      <c r="F69" s="168">
        <f>F76</f>
        <v>187002772.23000002</v>
      </c>
      <c r="G69" s="174">
        <f>F69/E69*100</f>
        <v>99.10823276796998</v>
      </c>
      <c r="H69" s="145"/>
      <c r="I69" s="146"/>
      <c r="J69" s="146"/>
      <c r="K69" s="259"/>
      <c r="L69" s="151"/>
    </row>
    <row r="70" spans="1:17" ht="32.25" customHeight="1" x14ac:dyDescent="0.25">
      <c r="A70" s="197" t="s">
        <v>8</v>
      </c>
      <c r="B70" s="201" t="s">
        <v>204</v>
      </c>
      <c r="C70" s="202"/>
      <c r="D70" s="299" t="s">
        <v>154</v>
      </c>
      <c r="E70" s="295">
        <f>E75+E76</f>
        <v>261452625.03000003</v>
      </c>
      <c r="F70" s="295">
        <f>F75+F76</f>
        <v>259465453.34000003</v>
      </c>
      <c r="G70" s="288">
        <f>F70/E70*100</f>
        <v>99.239949612373564</v>
      </c>
      <c r="H70" s="291"/>
      <c r="I70" s="272"/>
      <c r="J70" s="276"/>
      <c r="K70" s="268"/>
      <c r="L70" s="151"/>
    </row>
    <row r="71" spans="1:17" ht="19.5" hidden="1" customHeight="1" x14ac:dyDescent="0.25">
      <c r="A71" s="198"/>
      <c r="B71" s="203"/>
      <c r="C71" s="204"/>
      <c r="D71" s="300"/>
      <c r="E71" s="296"/>
      <c r="F71" s="296"/>
      <c r="G71" s="289"/>
      <c r="H71" s="292"/>
      <c r="I71" s="273"/>
      <c r="J71" s="277"/>
      <c r="K71" s="269"/>
      <c r="L71" s="151"/>
    </row>
    <row r="72" spans="1:17" ht="19.5" hidden="1" customHeight="1" x14ac:dyDescent="0.25">
      <c r="A72" s="198"/>
      <c r="B72" s="203"/>
      <c r="C72" s="204"/>
      <c r="D72" s="300"/>
      <c r="E72" s="296"/>
      <c r="F72" s="296"/>
      <c r="G72" s="289"/>
      <c r="H72" s="292"/>
      <c r="I72" s="273"/>
      <c r="J72" s="277"/>
      <c r="K72" s="269"/>
      <c r="L72" s="151"/>
    </row>
    <row r="73" spans="1:17" ht="19.5" hidden="1" customHeight="1" x14ac:dyDescent="0.25">
      <c r="A73" s="198"/>
      <c r="B73" s="203"/>
      <c r="C73" s="204"/>
      <c r="D73" s="300"/>
      <c r="E73" s="296"/>
      <c r="F73" s="296"/>
      <c r="G73" s="289"/>
      <c r="H73" s="292"/>
      <c r="I73" s="273"/>
      <c r="J73" s="277"/>
      <c r="K73" s="269"/>
      <c r="L73" s="151"/>
    </row>
    <row r="74" spans="1:17" ht="4.5" hidden="1" customHeight="1" x14ac:dyDescent="0.25">
      <c r="A74" s="199"/>
      <c r="B74" s="203"/>
      <c r="C74" s="204"/>
      <c r="D74" s="301"/>
      <c r="E74" s="297"/>
      <c r="F74" s="297"/>
      <c r="G74" s="290"/>
      <c r="H74" s="293"/>
      <c r="I74" s="274"/>
      <c r="J74" s="274"/>
      <c r="K74" s="270"/>
      <c r="L74" s="151"/>
    </row>
    <row r="75" spans="1:17" ht="35.25" customHeight="1" x14ac:dyDescent="0.25">
      <c r="A75" s="199"/>
      <c r="B75" s="203"/>
      <c r="C75" s="204"/>
      <c r="D75" s="119" t="s">
        <v>138</v>
      </c>
      <c r="E75" s="168">
        <f>E77+E85+E89+E93+E96</f>
        <v>72767218.170000002</v>
      </c>
      <c r="F75" s="168">
        <f>F77+F85+F89+F93+F96</f>
        <v>72462681.109999999</v>
      </c>
      <c r="G75" s="174">
        <f t="shared" ref="G75:G96" si="0">F75/E75*100</f>
        <v>99.581491408275994</v>
      </c>
      <c r="H75" s="293"/>
      <c r="I75" s="274"/>
      <c r="J75" s="274"/>
      <c r="K75" s="270"/>
      <c r="L75" s="151"/>
    </row>
    <row r="76" spans="1:17" ht="47.25" customHeight="1" x14ac:dyDescent="0.25">
      <c r="A76" s="200"/>
      <c r="B76" s="205"/>
      <c r="C76" s="206"/>
      <c r="D76" s="119" t="s">
        <v>155</v>
      </c>
      <c r="E76" s="168">
        <f>E90+E92+E95</f>
        <v>188685406.86000001</v>
      </c>
      <c r="F76" s="168">
        <f>F90+F92+F95</f>
        <v>187002772.23000002</v>
      </c>
      <c r="G76" s="174">
        <f>F76/E76*100</f>
        <v>99.10823276796998</v>
      </c>
      <c r="H76" s="294"/>
      <c r="I76" s="275"/>
      <c r="J76" s="275"/>
      <c r="K76" s="271"/>
      <c r="L76" s="151"/>
    </row>
    <row r="77" spans="1:17" ht="75" customHeight="1" x14ac:dyDescent="0.25">
      <c r="A77" s="133" t="s">
        <v>142</v>
      </c>
      <c r="B77" s="143" t="s">
        <v>140</v>
      </c>
      <c r="C77" s="128" t="s">
        <v>170</v>
      </c>
      <c r="D77" s="121" t="s">
        <v>161</v>
      </c>
      <c r="E77" s="161">
        <v>653388.41</v>
      </c>
      <c r="F77" s="161">
        <f>F78+F79+F80+F81+F82+F83+F84</f>
        <v>653388.41</v>
      </c>
      <c r="G77" s="161">
        <f t="shared" si="0"/>
        <v>100</v>
      </c>
      <c r="H77" s="303" t="s">
        <v>164</v>
      </c>
      <c r="I77" s="278">
        <v>168</v>
      </c>
      <c r="J77" s="266">
        <v>172</v>
      </c>
      <c r="K77" s="144"/>
      <c r="L77" s="147">
        <f>E77-F77</f>
        <v>0</v>
      </c>
    </row>
    <row r="78" spans="1:17" ht="42.75" customHeight="1" x14ac:dyDescent="0.25">
      <c r="A78" s="129" t="s">
        <v>143</v>
      </c>
      <c r="B78" s="127" t="s">
        <v>160</v>
      </c>
      <c r="C78" s="207" t="s">
        <v>171</v>
      </c>
      <c r="D78" s="298" t="s">
        <v>161</v>
      </c>
      <c r="E78" s="161">
        <v>364071.6</v>
      </c>
      <c r="F78" s="161">
        <v>364071.6</v>
      </c>
      <c r="G78" s="161">
        <f t="shared" si="0"/>
        <v>100</v>
      </c>
      <c r="H78" s="304"/>
      <c r="I78" s="267"/>
      <c r="J78" s="267"/>
      <c r="K78" s="144"/>
      <c r="L78" s="147">
        <f t="shared" ref="L78:L97" si="1">E78-F78</f>
        <v>0</v>
      </c>
    </row>
    <row r="79" spans="1:17" ht="36.75" customHeight="1" x14ac:dyDescent="0.25">
      <c r="A79" s="126" t="s">
        <v>144</v>
      </c>
      <c r="B79" s="127" t="s">
        <v>141</v>
      </c>
      <c r="C79" s="208"/>
      <c r="D79" s="302"/>
      <c r="E79" s="162">
        <v>29993.5</v>
      </c>
      <c r="F79" s="162">
        <v>29993.5</v>
      </c>
      <c r="G79" s="161">
        <f t="shared" si="0"/>
        <v>100</v>
      </c>
      <c r="H79" s="304"/>
      <c r="I79" s="267"/>
      <c r="J79" s="267"/>
      <c r="K79" s="144"/>
      <c r="L79" s="147">
        <f t="shared" si="1"/>
        <v>0</v>
      </c>
    </row>
    <row r="80" spans="1:17" ht="47.25" customHeight="1" x14ac:dyDescent="0.25">
      <c r="A80" s="126" t="s">
        <v>156</v>
      </c>
      <c r="B80" s="127" t="s">
        <v>145</v>
      </c>
      <c r="C80" s="209"/>
      <c r="D80" s="302"/>
      <c r="E80" s="161">
        <v>22026.91</v>
      </c>
      <c r="F80" s="161">
        <v>22026.91</v>
      </c>
      <c r="G80" s="161">
        <f>F80/E80*100</f>
        <v>100</v>
      </c>
      <c r="H80" s="304"/>
      <c r="I80" s="267"/>
      <c r="J80" s="267"/>
      <c r="K80" s="116"/>
      <c r="L80" s="147">
        <f t="shared" si="1"/>
        <v>0</v>
      </c>
    </row>
    <row r="81" spans="1:15" ht="37.5" customHeight="1" x14ac:dyDescent="0.25">
      <c r="A81" s="126" t="s">
        <v>150</v>
      </c>
      <c r="B81" s="127" t="s">
        <v>146</v>
      </c>
      <c r="C81" s="130" t="s">
        <v>172</v>
      </c>
      <c r="D81" s="302"/>
      <c r="E81" s="161">
        <v>40000</v>
      </c>
      <c r="F81" s="161">
        <v>40000</v>
      </c>
      <c r="G81" s="161">
        <f t="shared" si="0"/>
        <v>100</v>
      </c>
      <c r="H81" s="304"/>
      <c r="I81" s="267"/>
      <c r="J81" s="267"/>
      <c r="K81" s="116"/>
      <c r="L81" s="147">
        <f t="shared" si="1"/>
        <v>0</v>
      </c>
    </row>
    <row r="82" spans="1:15" ht="29.25" customHeight="1" x14ac:dyDescent="0.25">
      <c r="A82" s="126" t="s">
        <v>166</v>
      </c>
      <c r="B82" s="127" t="s">
        <v>168</v>
      </c>
      <c r="C82" s="131" t="s">
        <v>171</v>
      </c>
      <c r="D82" s="302"/>
      <c r="E82" s="161">
        <v>16307</v>
      </c>
      <c r="F82" s="161">
        <v>16307</v>
      </c>
      <c r="G82" s="161">
        <f t="shared" si="0"/>
        <v>100</v>
      </c>
      <c r="H82" s="304"/>
      <c r="I82" s="267"/>
      <c r="J82" s="267"/>
      <c r="K82" s="116"/>
      <c r="L82" s="147">
        <f t="shared" si="1"/>
        <v>0</v>
      </c>
    </row>
    <row r="83" spans="1:15" ht="42" customHeight="1" x14ac:dyDescent="0.25">
      <c r="A83" s="126" t="s">
        <v>169</v>
      </c>
      <c r="B83" s="127" t="s">
        <v>183</v>
      </c>
      <c r="C83" s="130" t="s">
        <v>172</v>
      </c>
      <c r="D83" s="302"/>
      <c r="E83" s="161">
        <v>151000</v>
      </c>
      <c r="F83" s="161">
        <v>151000</v>
      </c>
      <c r="G83" s="161">
        <f t="shared" ref="G83" si="2">F83/E83*100</f>
        <v>100</v>
      </c>
      <c r="H83" s="304"/>
      <c r="I83" s="267"/>
      <c r="J83" s="267"/>
      <c r="K83" s="116"/>
      <c r="L83" s="147">
        <f t="shared" si="1"/>
        <v>0</v>
      </c>
    </row>
    <row r="84" spans="1:15" ht="42" customHeight="1" x14ac:dyDescent="0.25">
      <c r="A84" s="126" t="s">
        <v>191</v>
      </c>
      <c r="B84" s="127" t="s">
        <v>187</v>
      </c>
      <c r="C84" s="131" t="s">
        <v>171</v>
      </c>
      <c r="D84" s="212"/>
      <c r="E84" s="161">
        <v>29989.4</v>
      </c>
      <c r="F84" s="161">
        <v>29989.4</v>
      </c>
      <c r="G84" s="161">
        <f t="shared" si="0"/>
        <v>100</v>
      </c>
      <c r="H84" s="304"/>
      <c r="I84" s="267"/>
      <c r="J84" s="267"/>
      <c r="K84" s="116"/>
      <c r="L84" s="147">
        <f t="shared" si="1"/>
        <v>0</v>
      </c>
    </row>
    <row r="85" spans="1:15" ht="43.5" customHeight="1" x14ac:dyDescent="0.25">
      <c r="A85" s="187" t="s">
        <v>151</v>
      </c>
      <c r="B85" s="189" t="s">
        <v>147</v>
      </c>
      <c r="C85" s="298" t="s">
        <v>167</v>
      </c>
      <c r="D85" s="120" t="s">
        <v>163</v>
      </c>
      <c r="E85" s="161">
        <f>E86</f>
        <v>48420287.520000003</v>
      </c>
      <c r="F85" s="161">
        <f>F86</f>
        <v>48323716.850000001</v>
      </c>
      <c r="G85" s="172">
        <f t="shared" si="0"/>
        <v>99.80055742139055</v>
      </c>
      <c r="H85" s="307" t="s">
        <v>173</v>
      </c>
      <c r="I85" s="178">
        <v>123603</v>
      </c>
      <c r="J85" s="178">
        <v>171228</v>
      </c>
      <c r="K85" s="320" t="s">
        <v>210</v>
      </c>
    </row>
    <row r="86" spans="1:15" ht="90" customHeight="1" x14ac:dyDescent="0.25">
      <c r="A86" s="188"/>
      <c r="B86" s="190"/>
      <c r="C86" s="298"/>
      <c r="D86" s="121" t="s">
        <v>161</v>
      </c>
      <c r="E86" s="161">
        <f>E87</f>
        <v>48420287.520000003</v>
      </c>
      <c r="F86" s="161">
        <f>F87</f>
        <v>48323716.850000001</v>
      </c>
      <c r="G86" s="172">
        <f t="shared" si="0"/>
        <v>99.80055742139055</v>
      </c>
      <c r="H86" s="308"/>
      <c r="I86" s="179"/>
      <c r="J86" s="179"/>
      <c r="K86" s="321"/>
    </row>
    <row r="87" spans="1:15" ht="93.75" customHeight="1" x14ac:dyDescent="0.25">
      <c r="A87" s="126" t="s">
        <v>152</v>
      </c>
      <c r="B87" s="132" t="s">
        <v>148</v>
      </c>
      <c r="C87" s="121" t="s">
        <v>149</v>
      </c>
      <c r="D87" s="121" t="s">
        <v>161</v>
      </c>
      <c r="E87" s="161">
        <v>48420287.520000003</v>
      </c>
      <c r="F87" s="161">
        <v>48323716.850000001</v>
      </c>
      <c r="G87" s="172">
        <f t="shared" si="0"/>
        <v>99.80055742139055</v>
      </c>
      <c r="H87" s="308"/>
      <c r="I87" s="179"/>
      <c r="J87" s="179"/>
      <c r="K87" s="160"/>
      <c r="L87" s="147">
        <f>E87-F87</f>
        <v>96570.670000001788</v>
      </c>
      <c r="M87" s="147">
        <v>744551.71</v>
      </c>
      <c r="N87" s="147">
        <f>L87-M87</f>
        <v>-647981.03999999817</v>
      </c>
      <c r="O87" s="158" t="s">
        <v>193</v>
      </c>
    </row>
    <row r="88" spans="1:15" ht="68.25" customHeight="1" x14ac:dyDescent="0.25">
      <c r="A88" s="187" t="s">
        <v>175</v>
      </c>
      <c r="B88" s="210" t="s">
        <v>174</v>
      </c>
      <c r="C88" s="211" t="s">
        <v>188</v>
      </c>
      <c r="D88" s="134" t="s">
        <v>163</v>
      </c>
      <c r="E88" s="161">
        <f>E89+E90</f>
        <v>522484</v>
      </c>
      <c r="F88" s="161">
        <f>F89+F90</f>
        <v>522484</v>
      </c>
      <c r="G88" s="172">
        <f t="shared" si="0"/>
        <v>100</v>
      </c>
      <c r="H88" s="308"/>
      <c r="I88" s="179"/>
      <c r="J88" s="179"/>
      <c r="K88" s="159"/>
      <c r="L88" s="147">
        <f t="shared" si="1"/>
        <v>0</v>
      </c>
    </row>
    <row r="89" spans="1:15" ht="63.75" customHeight="1" x14ac:dyDescent="0.25">
      <c r="A89" s="188"/>
      <c r="B89" s="190"/>
      <c r="C89" s="212"/>
      <c r="D89" s="134" t="s">
        <v>161</v>
      </c>
      <c r="E89" s="163">
        <v>60000</v>
      </c>
      <c r="F89" s="164">
        <v>60000</v>
      </c>
      <c r="G89" s="172">
        <f t="shared" si="0"/>
        <v>100</v>
      </c>
      <c r="H89" s="308"/>
      <c r="I89" s="179"/>
      <c r="J89" s="179"/>
      <c r="K89" s="159"/>
      <c r="L89" s="147">
        <f t="shared" si="1"/>
        <v>0</v>
      </c>
      <c r="M89" s="147" t="s">
        <v>192</v>
      </c>
    </row>
    <row r="90" spans="1:15" ht="45.75" customHeight="1" x14ac:dyDescent="0.25">
      <c r="A90" s="188"/>
      <c r="B90" s="190"/>
      <c r="C90" s="212"/>
      <c r="D90" s="134" t="s">
        <v>159</v>
      </c>
      <c r="E90" s="164">
        <v>462484</v>
      </c>
      <c r="F90" s="164">
        <v>462484</v>
      </c>
      <c r="G90" s="172">
        <f t="shared" si="0"/>
        <v>100</v>
      </c>
      <c r="H90" s="309"/>
      <c r="I90" s="180"/>
      <c r="J90" s="180"/>
      <c r="K90" s="144"/>
      <c r="L90" s="147">
        <f t="shared" si="1"/>
        <v>0</v>
      </c>
    </row>
    <row r="91" spans="1:15" ht="40.15" customHeight="1" x14ac:dyDescent="0.25">
      <c r="A91" s="191" t="s">
        <v>190</v>
      </c>
      <c r="B91" s="210" t="s">
        <v>189</v>
      </c>
      <c r="C91" s="211" t="s">
        <v>162</v>
      </c>
      <c r="D91" s="165" t="s">
        <v>163</v>
      </c>
      <c r="E91" s="166">
        <f>E92+E93</f>
        <v>208217900</v>
      </c>
      <c r="F91" s="166">
        <f>F92+F93</f>
        <v>206327298.98000002</v>
      </c>
      <c r="G91" s="176">
        <f t="shared" si="0"/>
        <v>99.09200841042005</v>
      </c>
      <c r="H91" s="316" t="s">
        <v>196</v>
      </c>
      <c r="I91" s="318">
        <v>3334</v>
      </c>
      <c r="J91" s="318">
        <v>3963</v>
      </c>
      <c r="K91" s="194" t="s">
        <v>208</v>
      </c>
      <c r="L91" s="147">
        <f t="shared" si="1"/>
        <v>1890601.0199999809</v>
      </c>
    </row>
    <row r="92" spans="1:15" ht="50.25" customHeight="1" x14ac:dyDescent="0.25">
      <c r="A92" s="192"/>
      <c r="B92" s="210"/>
      <c r="C92" s="211"/>
      <c r="D92" s="165" t="s">
        <v>159</v>
      </c>
      <c r="E92" s="166">
        <v>184984600</v>
      </c>
      <c r="F92" s="166">
        <v>183301965.37</v>
      </c>
      <c r="G92" s="175">
        <f t="shared" si="0"/>
        <v>99.090392048851641</v>
      </c>
      <c r="H92" s="316"/>
      <c r="I92" s="318"/>
      <c r="J92" s="318"/>
      <c r="K92" s="195"/>
      <c r="L92" s="147">
        <f t="shared" si="1"/>
        <v>1682634.6299999952</v>
      </c>
    </row>
    <row r="93" spans="1:15" ht="79.5" customHeight="1" x14ac:dyDescent="0.25">
      <c r="A93" s="193"/>
      <c r="B93" s="190"/>
      <c r="C93" s="212"/>
      <c r="D93" s="165" t="s">
        <v>161</v>
      </c>
      <c r="E93" s="166">
        <v>23233300</v>
      </c>
      <c r="F93" s="166">
        <v>23025333.609999999</v>
      </c>
      <c r="G93" s="175">
        <f t="shared" si="0"/>
        <v>99.10487795534857</v>
      </c>
      <c r="H93" s="316"/>
      <c r="I93" s="318"/>
      <c r="J93" s="318"/>
      <c r="K93" s="196"/>
      <c r="L93" s="147">
        <f t="shared" si="1"/>
        <v>207966.3900000006</v>
      </c>
    </row>
    <row r="94" spans="1:15" ht="43.15" customHeight="1" x14ac:dyDescent="0.25">
      <c r="A94" s="181" t="s">
        <v>184</v>
      </c>
      <c r="B94" s="183" t="s">
        <v>206</v>
      </c>
      <c r="C94" s="185" t="s">
        <v>207</v>
      </c>
      <c r="D94" s="165" t="s">
        <v>163</v>
      </c>
      <c r="E94" s="167">
        <f>E95+E96</f>
        <v>3638565.0999999996</v>
      </c>
      <c r="F94" s="167">
        <f>F95+F96</f>
        <v>3638565.0999999996</v>
      </c>
      <c r="G94" s="175">
        <f t="shared" si="0"/>
        <v>100</v>
      </c>
      <c r="H94" s="316"/>
      <c r="I94" s="318"/>
      <c r="J94" s="318"/>
      <c r="K94" s="313"/>
      <c r="L94" s="157">
        <f>E94-F94</f>
        <v>0</v>
      </c>
    </row>
    <row r="95" spans="1:15" ht="66" customHeight="1" x14ac:dyDescent="0.25">
      <c r="A95" s="181"/>
      <c r="B95" s="183"/>
      <c r="C95" s="185"/>
      <c r="D95" s="165" t="s">
        <v>159</v>
      </c>
      <c r="E95" s="166">
        <v>3238322.86</v>
      </c>
      <c r="F95" s="166">
        <v>3238322.86</v>
      </c>
      <c r="G95" s="175">
        <f t="shared" si="0"/>
        <v>100</v>
      </c>
      <c r="H95" s="316"/>
      <c r="I95" s="318"/>
      <c r="J95" s="318"/>
      <c r="K95" s="314"/>
      <c r="L95" s="147">
        <f t="shared" si="1"/>
        <v>0</v>
      </c>
    </row>
    <row r="96" spans="1:15" ht="63.4" customHeight="1" x14ac:dyDescent="0.25">
      <c r="A96" s="182"/>
      <c r="B96" s="184"/>
      <c r="C96" s="186"/>
      <c r="D96" s="165" t="s">
        <v>161</v>
      </c>
      <c r="E96" s="166">
        <v>400242.24</v>
      </c>
      <c r="F96" s="166">
        <v>400242.24</v>
      </c>
      <c r="G96" s="175">
        <f t="shared" si="0"/>
        <v>100</v>
      </c>
      <c r="H96" s="317"/>
      <c r="I96" s="319"/>
      <c r="J96" s="319"/>
      <c r="K96" s="315"/>
      <c r="L96" s="147">
        <f t="shared" si="1"/>
        <v>0</v>
      </c>
    </row>
    <row r="97" spans="1:17" ht="34.5" customHeight="1" x14ac:dyDescent="0.3">
      <c r="A97" s="133" t="s">
        <v>40</v>
      </c>
      <c r="B97" s="305" t="s">
        <v>205</v>
      </c>
      <c r="C97" s="306"/>
      <c r="D97" s="142" t="s">
        <v>161</v>
      </c>
      <c r="E97" s="168">
        <f>E98</f>
        <v>1600837.35</v>
      </c>
      <c r="F97" s="173">
        <f>F98</f>
        <v>1600770.95</v>
      </c>
      <c r="G97" s="172">
        <v>99.99</v>
      </c>
      <c r="H97" s="117"/>
      <c r="I97" s="118"/>
      <c r="J97" s="115"/>
      <c r="K97" s="144"/>
      <c r="L97" s="147">
        <f t="shared" si="1"/>
        <v>66.400000000139698</v>
      </c>
    </row>
    <row r="98" spans="1:17" s="113" customFormat="1" ht="132.75" customHeight="1" x14ac:dyDescent="0.25">
      <c r="A98" s="126" t="s">
        <v>157</v>
      </c>
      <c r="B98" s="127" t="s">
        <v>153</v>
      </c>
      <c r="C98" s="134" t="s">
        <v>195</v>
      </c>
      <c r="D98" s="134" t="s">
        <v>161</v>
      </c>
      <c r="E98" s="161">
        <v>1600837.35</v>
      </c>
      <c r="F98" s="171">
        <v>1600770.95</v>
      </c>
      <c r="G98" s="172">
        <v>99.99</v>
      </c>
      <c r="H98" s="170" t="s">
        <v>165</v>
      </c>
      <c r="I98" s="169">
        <v>1003</v>
      </c>
      <c r="J98" s="169">
        <v>1038</v>
      </c>
      <c r="K98" s="170" t="s">
        <v>209</v>
      </c>
      <c r="L98" s="147">
        <f>E98-F98</f>
        <v>66.400000000139698</v>
      </c>
      <c r="M98" s="154">
        <f>62640+7007.07</f>
        <v>69647.070000000007</v>
      </c>
      <c r="N98" s="154">
        <f>L98-M98</f>
        <v>-69580.669999999867</v>
      </c>
      <c r="O98" s="154"/>
      <c r="P98" s="144" t="s">
        <v>194</v>
      </c>
      <c r="Q98" s="154"/>
    </row>
    <row r="99" spans="1:17" ht="13.5" customHeight="1" x14ac:dyDescent="0.25">
      <c r="A99" s="83"/>
      <c r="B99" s="102"/>
      <c r="C99" s="102"/>
      <c r="D99" s="103"/>
      <c r="E99" s="104"/>
      <c r="F99" s="104"/>
      <c r="G99" s="104"/>
      <c r="H99" s="114"/>
      <c r="I99" s="135"/>
      <c r="J99" s="136"/>
      <c r="K99" s="136"/>
    </row>
    <row r="100" spans="1:17" ht="21" customHeight="1" x14ac:dyDescent="0.25">
      <c r="A100" s="83"/>
      <c r="B100" s="102"/>
      <c r="C100" s="102"/>
      <c r="D100" s="103"/>
      <c r="E100" s="104"/>
      <c r="F100" s="104"/>
      <c r="G100" s="104"/>
      <c r="H100" s="114"/>
      <c r="I100" s="135"/>
      <c r="J100" s="136"/>
      <c r="K100" s="136"/>
    </row>
    <row r="101" spans="1:17" ht="39" customHeight="1" x14ac:dyDescent="0.25">
      <c r="A101" s="83"/>
      <c r="B101" s="281" t="s">
        <v>186</v>
      </c>
      <c r="C101" s="282"/>
      <c r="D101" s="282"/>
      <c r="E101" s="282"/>
      <c r="F101" s="282"/>
      <c r="G101" s="95" t="s">
        <v>185</v>
      </c>
      <c r="H101" s="137"/>
      <c r="I101" s="312" t="s">
        <v>182</v>
      </c>
      <c r="J101" s="312"/>
      <c r="K101" s="312"/>
    </row>
    <row r="102" spans="1:17" ht="68.25" hidden="1" customHeight="1" x14ac:dyDescent="0.25">
      <c r="A102" s="82" t="s">
        <v>119</v>
      </c>
      <c r="B102" s="105" t="s">
        <v>120</v>
      </c>
      <c r="C102" s="106" t="s">
        <v>121</v>
      </c>
      <c r="D102" s="103" t="s">
        <v>6</v>
      </c>
      <c r="E102" s="107">
        <f>E103+E104+E105+E106</f>
        <v>65812364.829999998</v>
      </c>
      <c r="F102" s="107">
        <f>F103+F104+F105+F106</f>
        <v>65597321.560000002</v>
      </c>
      <c r="G102" s="107"/>
      <c r="H102" s="310" t="s">
        <v>122</v>
      </c>
      <c r="I102" s="311">
        <v>4.5999999999999996</v>
      </c>
      <c r="J102" s="66"/>
      <c r="K102" s="66"/>
    </row>
    <row r="103" spans="1:17" ht="73.5" hidden="1" customHeight="1" x14ac:dyDescent="0.25">
      <c r="A103" s="23" t="s">
        <v>123</v>
      </c>
      <c r="B103" s="105" t="s">
        <v>124</v>
      </c>
      <c r="C103" s="106" t="s">
        <v>121</v>
      </c>
      <c r="D103" s="103" t="s">
        <v>6</v>
      </c>
      <c r="E103" s="107">
        <v>58714673.490000002</v>
      </c>
      <c r="F103" s="107">
        <f>57141865.17+1454929.77</f>
        <v>58596794.940000005</v>
      </c>
      <c r="G103" s="107"/>
      <c r="H103" s="310"/>
      <c r="I103" s="311"/>
      <c r="J103" s="66"/>
      <c r="K103" s="66"/>
    </row>
    <row r="104" spans="1:17" ht="94.5" hidden="1" customHeight="1" x14ac:dyDescent="0.25">
      <c r="A104" s="23" t="s">
        <v>125</v>
      </c>
      <c r="B104" s="105" t="s">
        <v>126</v>
      </c>
      <c r="C104" s="103" t="s">
        <v>127</v>
      </c>
      <c r="D104" s="103" t="s">
        <v>6</v>
      </c>
      <c r="E104" s="107">
        <v>2363320</v>
      </c>
      <c r="F104" s="107">
        <v>2363320</v>
      </c>
      <c r="G104" s="107"/>
      <c r="H104" s="310"/>
      <c r="I104" s="311"/>
      <c r="J104" s="66"/>
      <c r="K104" s="66"/>
    </row>
    <row r="105" spans="1:17" ht="66.75" hidden="1" customHeight="1" x14ac:dyDescent="0.25">
      <c r="A105" s="23" t="s">
        <v>128</v>
      </c>
      <c r="B105" s="105" t="s">
        <v>129</v>
      </c>
      <c r="C105" s="103" t="s">
        <v>127</v>
      </c>
      <c r="D105" s="103" t="s">
        <v>6</v>
      </c>
      <c r="E105" s="107">
        <f>48414+2051</f>
        <v>50465</v>
      </c>
      <c r="F105" s="107">
        <v>50465</v>
      </c>
      <c r="G105" s="107"/>
      <c r="H105" s="310"/>
      <c r="I105" s="311"/>
      <c r="J105" s="66"/>
      <c r="K105" s="66"/>
    </row>
    <row r="106" spans="1:17" s="62" customFormat="1" ht="66.75" hidden="1" customHeight="1" x14ac:dyDescent="0.25">
      <c r="A106" s="23" t="s">
        <v>130</v>
      </c>
      <c r="B106" s="108" t="s">
        <v>131</v>
      </c>
      <c r="C106" s="109" t="s">
        <v>127</v>
      </c>
      <c r="D106" s="109" t="s">
        <v>6</v>
      </c>
      <c r="E106" s="110">
        <v>4683906.34</v>
      </c>
      <c r="F106" s="110">
        <v>4586741.62</v>
      </c>
      <c r="G106" s="110"/>
      <c r="H106" s="310"/>
      <c r="I106" s="311"/>
      <c r="J106" s="138"/>
      <c r="K106" s="138"/>
      <c r="L106" s="155"/>
      <c r="M106" s="155"/>
      <c r="N106" s="155"/>
      <c r="O106" s="155"/>
      <c r="P106" s="155"/>
      <c r="Q106" s="155"/>
    </row>
    <row r="107" spans="1:17" ht="78.75" hidden="1" customHeight="1" x14ac:dyDescent="0.25">
      <c r="A107" s="23" t="s">
        <v>132</v>
      </c>
      <c r="B107" s="105" t="s">
        <v>133</v>
      </c>
      <c r="C107" s="103" t="s">
        <v>121</v>
      </c>
      <c r="D107" s="103" t="s">
        <v>6</v>
      </c>
      <c r="E107" s="107">
        <v>250000</v>
      </c>
      <c r="F107" s="107">
        <v>0</v>
      </c>
      <c r="G107" s="107"/>
      <c r="H107" s="139" t="s">
        <v>134</v>
      </c>
      <c r="I107" s="136" t="s">
        <v>135</v>
      </c>
      <c r="J107" s="66"/>
      <c r="K107" s="66"/>
    </row>
    <row r="108" spans="1:17" ht="94.5" hidden="1" customHeight="1" thickBot="1" x14ac:dyDescent="0.3">
      <c r="A108" s="23" t="s">
        <v>136</v>
      </c>
      <c r="B108" s="105" t="s">
        <v>158</v>
      </c>
      <c r="C108" s="103" t="s">
        <v>121</v>
      </c>
      <c r="D108" s="103" t="s">
        <v>6</v>
      </c>
      <c r="E108" s="107">
        <v>200000</v>
      </c>
      <c r="F108" s="107">
        <v>0</v>
      </c>
      <c r="G108" s="107"/>
      <c r="H108" s="140" t="s">
        <v>137</v>
      </c>
      <c r="I108" s="136" t="s">
        <v>135</v>
      </c>
      <c r="J108" s="66"/>
      <c r="K108" s="66"/>
    </row>
    <row r="109" spans="1:17" ht="9.75" customHeight="1" x14ac:dyDescent="0.25">
      <c r="A109" s="63"/>
      <c r="B109" s="63"/>
      <c r="C109" s="64"/>
      <c r="D109" s="65"/>
      <c r="E109" s="66"/>
      <c r="F109" s="66"/>
      <c r="G109" s="66"/>
      <c r="H109" s="66"/>
      <c r="I109" s="66"/>
      <c r="J109" s="66"/>
      <c r="K109" s="66"/>
    </row>
    <row r="110" spans="1:17" ht="27.75" customHeight="1" x14ac:dyDescent="0.25">
      <c r="B110" s="111"/>
      <c r="C110" s="96"/>
      <c r="D110" s="97"/>
      <c r="E110" s="98"/>
      <c r="F110" s="98"/>
      <c r="G110" s="98"/>
      <c r="H110" s="141"/>
      <c r="I110" s="141"/>
      <c r="J110" s="141"/>
      <c r="K110" s="141"/>
    </row>
    <row r="111" spans="1:17" s="67" customFormat="1" ht="27" customHeight="1" x14ac:dyDescent="0.35">
      <c r="B111" s="111"/>
      <c r="C111" s="96"/>
      <c r="D111" s="97"/>
      <c r="E111" s="100"/>
      <c r="F111" s="98"/>
      <c r="G111" s="98"/>
      <c r="H111" s="98"/>
      <c r="I111" s="98"/>
      <c r="J111" s="101"/>
      <c r="K111" s="98"/>
      <c r="L111" s="156"/>
      <c r="M111" s="156"/>
      <c r="N111" s="156"/>
      <c r="O111" s="156"/>
      <c r="P111" s="156"/>
      <c r="Q111" s="156"/>
    </row>
    <row r="112" spans="1:17" ht="15.75" x14ac:dyDescent="0.25">
      <c r="A112" s="68"/>
      <c r="B112" s="111"/>
      <c r="C112" s="96"/>
      <c r="D112" s="97"/>
      <c r="E112" s="100"/>
      <c r="F112" s="98"/>
      <c r="G112" s="98"/>
      <c r="H112" s="98"/>
      <c r="I112" s="98"/>
      <c r="J112" s="98"/>
      <c r="K112" s="98"/>
    </row>
    <row r="113" spans="1:11" ht="15.75" x14ac:dyDescent="0.25">
      <c r="A113" s="68"/>
      <c r="B113" s="111"/>
      <c r="C113" s="96"/>
      <c r="D113" s="97"/>
      <c r="E113" s="100"/>
      <c r="F113" s="98"/>
      <c r="G113" s="98"/>
      <c r="H113" s="98"/>
      <c r="I113" s="98"/>
      <c r="J113" s="98"/>
      <c r="K113" s="98"/>
    </row>
    <row r="114" spans="1:11" ht="15.75" x14ac:dyDescent="0.25">
      <c r="A114" s="72"/>
      <c r="B114" s="112"/>
      <c r="C114" s="96"/>
      <c r="D114" s="97"/>
      <c r="E114" s="98"/>
      <c r="F114" s="98"/>
      <c r="G114" s="98"/>
      <c r="H114" s="98"/>
      <c r="I114" s="98"/>
      <c r="J114" s="98"/>
      <c r="K114" s="98"/>
    </row>
    <row r="115" spans="1:11" ht="15.75" x14ac:dyDescent="0.25">
      <c r="A115" s="73"/>
      <c r="B115" s="99"/>
      <c r="C115" s="96"/>
      <c r="D115" s="97"/>
      <c r="E115" s="98"/>
      <c r="F115" s="98"/>
      <c r="G115" s="98"/>
      <c r="H115" s="98"/>
      <c r="I115" s="98"/>
      <c r="J115" s="98"/>
      <c r="K115" s="98"/>
    </row>
    <row r="116" spans="1:11" ht="15.75" x14ac:dyDescent="0.25">
      <c r="A116" s="73"/>
      <c r="B116" s="73"/>
      <c r="C116" s="69"/>
      <c r="D116" s="70"/>
      <c r="E116" s="71"/>
      <c r="F116" s="71"/>
      <c r="G116" s="71"/>
      <c r="H116" s="71"/>
      <c r="I116" s="71"/>
      <c r="J116" s="71"/>
      <c r="K116" s="71"/>
    </row>
    <row r="117" spans="1:11" x14ac:dyDescent="0.25">
      <c r="A117" s="74"/>
      <c r="B117" s="74"/>
      <c r="C117" s="74"/>
      <c r="D117" s="74"/>
      <c r="E117" s="75"/>
      <c r="F117" s="75"/>
      <c r="G117" s="75"/>
      <c r="H117" s="75"/>
      <c r="I117" s="75"/>
      <c r="J117" s="75"/>
      <c r="K117" s="75"/>
    </row>
    <row r="118" spans="1:11" x14ac:dyDescent="0.25">
      <c r="A118" s="74"/>
      <c r="B118" s="74"/>
      <c r="C118" s="74"/>
      <c r="D118" s="74"/>
      <c r="E118" s="75"/>
      <c r="F118" s="75"/>
      <c r="G118" s="75"/>
      <c r="H118" s="75"/>
      <c r="I118" s="75"/>
      <c r="J118" s="75"/>
      <c r="K118" s="75"/>
    </row>
    <row r="119" spans="1:11" x14ac:dyDescent="0.25">
      <c r="A119" s="74"/>
      <c r="B119" s="74"/>
      <c r="C119" s="74"/>
      <c r="D119" s="74"/>
      <c r="E119" s="75"/>
      <c r="F119" s="75"/>
      <c r="G119" s="75"/>
      <c r="H119" s="75"/>
      <c r="I119" s="75"/>
      <c r="J119" s="75"/>
      <c r="K119" s="75"/>
    </row>
    <row r="120" spans="1:11" x14ac:dyDescent="0.25">
      <c r="A120" s="74"/>
      <c r="B120" s="74"/>
      <c r="C120" s="74"/>
      <c r="D120" s="74"/>
      <c r="E120" s="75"/>
      <c r="F120" s="75"/>
      <c r="G120" s="75"/>
      <c r="H120" s="75"/>
      <c r="I120" s="75"/>
      <c r="J120" s="75"/>
      <c r="K120" s="75"/>
    </row>
    <row r="121" spans="1:11" ht="18.75" x14ac:dyDescent="0.3">
      <c r="B121" s="283"/>
      <c r="C121" s="284"/>
      <c r="D121" s="285"/>
      <c r="E121" s="76"/>
      <c r="F121" s="286"/>
      <c r="G121" s="286"/>
      <c r="H121" s="287"/>
      <c r="I121" s="77"/>
      <c r="J121" s="77"/>
      <c r="K121" s="77"/>
    </row>
    <row r="122" spans="1:11" x14ac:dyDescent="0.25">
      <c r="A122" s="78"/>
      <c r="B122" s="78"/>
      <c r="C122" s="78"/>
      <c r="D122" s="78"/>
      <c r="E122" s="79"/>
      <c r="F122" s="79"/>
      <c r="G122" s="79"/>
      <c r="H122" s="79"/>
      <c r="I122" s="79"/>
      <c r="J122" s="79"/>
      <c r="K122" s="79"/>
    </row>
    <row r="123" spans="1:11" x14ac:dyDescent="0.25">
      <c r="A123" s="78"/>
      <c r="B123" s="78"/>
      <c r="C123" s="78"/>
      <c r="D123" s="78"/>
      <c r="E123" s="79"/>
      <c r="F123" s="79"/>
      <c r="G123" s="79"/>
      <c r="H123" s="79"/>
      <c r="I123" s="79"/>
      <c r="J123" s="79"/>
      <c r="K123" s="79"/>
    </row>
    <row r="124" spans="1:11" ht="18.75" x14ac:dyDescent="0.3">
      <c r="A124" s="80"/>
      <c r="B124" s="80"/>
      <c r="C124" s="80"/>
      <c r="D124" s="80"/>
      <c r="E124" s="76"/>
      <c r="F124" s="76"/>
      <c r="G124" s="76"/>
      <c r="H124" s="76"/>
      <c r="I124" s="76"/>
      <c r="J124" s="76"/>
      <c r="K124" s="76"/>
    </row>
    <row r="125" spans="1:11" ht="18.75" x14ac:dyDescent="0.3">
      <c r="B125" s="279"/>
      <c r="C125" s="280"/>
      <c r="D125" s="280"/>
      <c r="E125" s="76"/>
      <c r="F125" s="76"/>
      <c r="G125" s="76"/>
      <c r="H125" s="76"/>
      <c r="I125" s="76"/>
      <c r="J125" s="76"/>
      <c r="K125" s="76"/>
    </row>
    <row r="126" spans="1:11" ht="0.75" customHeight="1" x14ac:dyDescent="0.3">
      <c r="B126" s="280"/>
      <c r="C126" s="280"/>
      <c r="D126" s="280"/>
      <c r="E126" s="76"/>
      <c r="F126" s="76"/>
      <c r="G126" s="76"/>
      <c r="H126" s="76"/>
      <c r="I126" s="76"/>
      <c r="J126" s="76"/>
      <c r="K126" s="76"/>
    </row>
    <row r="127" spans="1:11" ht="18.75" x14ac:dyDescent="0.3">
      <c r="A127" s="80"/>
      <c r="B127" s="80"/>
      <c r="C127" s="80"/>
      <c r="D127" s="80"/>
      <c r="E127" s="76"/>
      <c r="F127" s="286"/>
      <c r="G127" s="286"/>
      <c r="H127" s="287"/>
      <c r="I127" s="77"/>
      <c r="J127" s="77"/>
      <c r="K127" s="77"/>
    </row>
    <row r="128" spans="1:11" x14ac:dyDescent="0.25">
      <c r="A128" s="78"/>
      <c r="B128" s="78"/>
      <c r="C128" s="78"/>
      <c r="D128" s="78"/>
      <c r="E128" s="79"/>
      <c r="F128" s="79"/>
      <c r="G128" s="79"/>
      <c r="H128" s="79"/>
      <c r="I128" s="79"/>
      <c r="J128" s="79"/>
      <c r="K128" s="79"/>
    </row>
    <row r="129" spans="1:11" x14ac:dyDescent="0.25">
      <c r="A129" s="74"/>
      <c r="B129" s="74"/>
      <c r="C129" s="74"/>
      <c r="D129" s="74"/>
      <c r="E129" s="75"/>
      <c r="F129" s="75"/>
      <c r="G129" s="75"/>
      <c r="H129" s="75"/>
      <c r="I129" s="75"/>
      <c r="J129" s="75"/>
      <c r="K129" s="75"/>
    </row>
    <row r="130" spans="1:11" x14ac:dyDescent="0.25">
      <c r="A130" s="74"/>
      <c r="B130" s="74"/>
      <c r="C130" s="74"/>
      <c r="D130" s="74"/>
      <c r="E130" s="75"/>
      <c r="F130" s="75"/>
      <c r="G130" s="75"/>
      <c r="H130" s="75"/>
      <c r="I130" s="75"/>
      <c r="J130" s="75"/>
      <c r="K130" s="75"/>
    </row>
    <row r="131" spans="1:11" x14ac:dyDescent="0.25">
      <c r="A131" s="74"/>
      <c r="B131" s="74"/>
      <c r="C131" s="74"/>
      <c r="D131" s="74"/>
      <c r="E131" s="75"/>
      <c r="F131" s="75"/>
      <c r="G131" s="75"/>
      <c r="H131" s="75"/>
      <c r="I131" s="75"/>
      <c r="J131" s="75"/>
      <c r="K131" s="75"/>
    </row>
    <row r="132" spans="1:11" x14ac:dyDescent="0.25">
      <c r="A132" s="74"/>
      <c r="B132" s="74"/>
      <c r="C132" s="74"/>
      <c r="D132" s="74"/>
      <c r="E132" s="75"/>
      <c r="F132" s="75"/>
      <c r="G132" s="75"/>
      <c r="H132" s="75"/>
      <c r="I132" s="75"/>
      <c r="J132" s="75"/>
      <c r="K132" s="75"/>
    </row>
    <row r="133" spans="1:11" x14ac:dyDescent="0.25">
      <c r="A133" s="74"/>
      <c r="B133" s="74"/>
      <c r="C133" s="74"/>
      <c r="D133" s="74"/>
      <c r="E133" s="75"/>
      <c r="F133" s="75"/>
      <c r="G133" s="75"/>
      <c r="H133" s="75"/>
      <c r="I133" s="75"/>
      <c r="J133" s="75"/>
      <c r="K133" s="75"/>
    </row>
    <row r="134" spans="1:11" x14ac:dyDescent="0.25">
      <c r="A134" s="74"/>
      <c r="B134" s="74"/>
      <c r="C134" s="74"/>
      <c r="D134" s="74"/>
      <c r="E134" s="75"/>
      <c r="F134" s="75"/>
      <c r="G134" s="75"/>
      <c r="H134" s="75"/>
      <c r="I134" s="75"/>
      <c r="J134" s="75"/>
      <c r="K134" s="75"/>
    </row>
  </sheetData>
  <mergeCells count="75">
    <mergeCell ref="F127:H127"/>
    <mergeCell ref="H102:H106"/>
    <mergeCell ref="I102:I106"/>
    <mergeCell ref="I101:K101"/>
    <mergeCell ref="K94:K96"/>
    <mergeCell ref="H91:H96"/>
    <mergeCell ref="I91:I96"/>
    <mergeCell ref="J91:J96"/>
    <mergeCell ref="B125:D126"/>
    <mergeCell ref="B101:F101"/>
    <mergeCell ref="B121:D121"/>
    <mergeCell ref="F121:H121"/>
    <mergeCell ref="G70:G74"/>
    <mergeCell ref="H70:H76"/>
    <mergeCell ref="F70:F74"/>
    <mergeCell ref="E70:E74"/>
    <mergeCell ref="C85:C86"/>
    <mergeCell ref="D70:D74"/>
    <mergeCell ref="D78:D84"/>
    <mergeCell ref="H77:H84"/>
    <mergeCell ref="B97:C97"/>
    <mergeCell ref="B91:B93"/>
    <mergeCell ref="C91:C93"/>
    <mergeCell ref="H85:H90"/>
    <mergeCell ref="K67:K69"/>
    <mergeCell ref="H64:H66"/>
    <mergeCell ref="I64:I66"/>
    <mergeCell ref="J77:J84"/>
    <mergeCell ref="K70:K76"/>
    <mergeCell ref="I70:I76"/>
    <mergeCell ref="J70:J76"/>
    <mergeCell ref="I77:I84"/>
    <mergeCell ref="A67:C69"/>
    <mergeCell ref="H67:H68"/>
    <mergeCell ref="I67:I68"/>
    <mergeCell ref="J67:J68"/>
    <mergeCell ref="F61:F63"/>
    <mergeCell ref="A61:A63"/>
    <mergeCell ref="B61:B63"/>
    <mergeCell ref="C61:C63"/>
    <mergeCell ref="D61:D63"/>
    <mergeCell ref="E61:E63"/>
    <mergeCell ref="J64:J66"/>
    <mergeCell ref="A22:A23"/>
    <mergeCell ref="B22:B23"/>
    <mergeCell ref="C22:C23"/>
    <mergeCell ref="A55:A60"/>
    <mergeCell ref="B55:B60"/>
    <mergeCell ref="C55:C60"/>
    <mergeCell ref="B5:K5"/>
    <mergeCell ref="B6:K6"/>
    <mergeCell ref="B7:K7"/>
    <mergeCell ref="A10:B10"/>
    <mergeCell ref="A19:A21"/>
    <mergeCell ref="B19:B21"/>
    <mergeCell ref="A12:A17"/>
    <mergeCell ref="B12:B17"/>
    <mergeCell ref="C12:C17"/>
    <mergeCell ref="C19:C21"/>
    <mergeCell ref="A70:A76"/>
    <mergeCell ref="B70:C76"/>
    <mergeCell ref="C78:C80"/>
    <mergeCell ref="A88:A90"/>
    <mergeCell ref="B88:B90"/>
    <mergeCell ref="C88:C90"/>
    <mergeCell ref="K85:K86"/>
    <mergeCell ref="I85:I90"/>
    <mergeCell ref="J85:J90"/>
    <mergeCell ref="A94:A96"/>
    <mergeCell ref="B94:B96"/>
    <mergeCell ref="C94:C96"/>
    <mergeCell ref="A85:A86"/>
    <mergeCell ref="B85:B86"/>
    <mergeCell ref="A91:A93"/>
    <mergeCell ref="K91:K93"/>
  </mergeCells>
  <phoneticPr fontId="22" type="noConversion"/>
  <pageMargins left="0.15748031496062992" right="0.11811023622047245" top="0.27559055118110237" bottom="0.19685039370078741" header="0.15748031496062992" footer="0.15748031496062992"/>
  <pageSetup paperSize="9" scale="4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ресур. обесп.</vt:lpstr>
      <vt:lpstr>'ресур. обесп.'!Область_печати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Тютрина Ольга Владимировна</cp:lastModifiedBy>
  <cp:lastPrinted>2024-03-13T01:08:02Z</cp:lastPrinted>
  <dcterms:created xsi:type="dcterms:W3CDTF">2016-02-02T08:38:32Z</dcterms:created>
  <dcterms:modified xsi:type="dcterms:W3CDTF">2024-03-13T01:53:46Z</dcterms:modified>
</cp:coreProperties>
</file>